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-my.sharepoint.com/personal/vagner_paulo_rfb_gov_br/Documents/Vagner/Serviço/SEPOL/AVCB - Osasco/Procuradoria/PDF/"/>
    </mc:Choice>
  </mc:AlternateContent>
  <xr:revisionPtr revIDLastSave="31" documentId="8_{39ABF8A9-6AD4-4341-9AEA-CBE6CBB0ABEB}" xr6:coauthVersionLast="47" xr6:coauthVersionMax="47" xr10:uidLastSave="{762289EE-7434-4FE2-BB3F-D71349DDF5D8}"/>
  <bookViews>
    <workbookView xWindow="-110" yWindow="-110" windowWidth="19420" windowHeight="10300" xr2:uid="{992C8649-D296-4E42-BCAA-4D1905DB9113}"/>
  </bookViews>
  <sheets>
    <sheet name="LICITANTE" sheetId="1" r:id="rId1"/>
    <sheet name="CRONOGRAM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5" i="1" l="1"/>
  <c r="Q82" i="1" s="1"/>
  <c r="J25" i="1"/>
  <c r="P77" i="1" s="1"/>
  <c r="P98" i="1" l="1"/>
  <c r="P62" i="1"/>
  <c r="P91" i="1"/>
  <c r="Q98" i="1"/>
  <c r="R98" i="1" s="1"/>
  <c r="R100" i="1" s="1"/>
  <c r="Q67" i="1"/>
  <c r="P51" i="1"/>
  <c r="Q83" i="1"/>
  <c r="P54" i="1"/>
  <c r="Q70" i="1"/>
  <c r="P81" i="1"/>
  <c r="Q31" i="1"/>
  <c r="Q42" i="1"/>
  <c r="P45" i="1"/>
  <c r="Q50" i="1"/>
  <c r="P53" i="1"/>
  <c r="Q61" i="1"/>
  <c r="P64" i="1"/>
  <c r="R64" i="1" s="1"/>
  <c r="Q69" i="1"/>
  <c r="P72" i="1"/>
  <c r="Q77" i="1"/>
  <c r="R77" i="1" s="1"/>
  <c r="P80" i="1"/>
  <c r="P43" i="1"/>
  <c r="P40" i="1"/>
  <c r="Q45" i="1"/>
  <c r="P48" i="1"/>
  <c r="Q53" i="1"/>
  <c r="Q64" i="1"/>
  <c r="P67" i="1"/>
  <c r="Q72" i="1"/>
  <c r="P75" i="1"/>
  <c r="Q80" i="1"/>
  <c r="P83" i="1"/>
  <c r="R83" i="1" s="1"/>
  <c r="Q91" i="1"/>
  <c r="Q40" i="1"/>
  <c r="P70" i="1"/>
  <c r="P78" i="1"/>
  <c r="P73" i="1"/>
  <c r="P30" i="1"/>
  <c r="P41" i="1"/>
  <c r="Q46" i="1"/>
  <c r="P49" i="1"/>
  <c r="Q54" i="1"/>
  <c r="Q65" i="1"/>
  <c r="P68" i="1"/>
  <c r="Q73" i="1"/>
  <c r="P76" i="1"/>
  <c r="R76" i="1" s="1"/>
  <c r="Q81" i="1"/>
  <c r="Q32" i="1"/>
  <c r="Q51" i="1"/>
  <c r="Q30" i="1"/>
  <c r="P33" i="1"/>
  <c r="Q41" i="1"/>
  <c r="P44" i="1"/>
  <c r="Q49" i="1"/>
  <c r="P52" i="1"/>
  <c r="P63" i="1"/>
  <c r="Q68" i="1"/>
  <c r="P71" i="1"/>
  <c r="Q76" i="1"/>
  <c r="P79" i="1"/>
  <c r="P90" i="1"/>
  <c r="P32" i="1"/>
  <c r="Q48" i="1"/>
  <c r="Q75" i="1"/>
  <c r="Q43" i="1"/>
  <c r="Q62" i="1"/>
  <c r="Q33" i="1"/>
  <c r="Q44" i="1"/>
  <c r="P47" i="1"/>
  <c r="R47" i="1" s="1"/>
  <c r="Q52" i="1"/>
  <c r="Q63" i="1"/>
  <c r="P66" i="1"/>
  <c r="Q71" i="1"/>
  <c r="P74" i="1"/>
  <c r="Q79" i="1"/>
  <c r="P82" i="1"/>
  <c r="R82" i="1" s="1"/>
  <c r="Q90" i="1"/>
  <c r="P46" i="1"/>
  <c r="P65" i="1"/>
  <c r="R65" i="1" s="1"/>
  <c r="Q78" i="1"/>
  <c r="P31" i="1"/>
  <c r="P42" i="1"/>
  <c r="Q47" i="1"/>
  <c r="P50" i="1"/>
  <c r="P61" i="1"/>
  <c r="Q66" i="1"/>
  <c r="P69" i="1"/>
  <c r="Q74" i="1"/>
  <c r="R69" i="1" l="1"/>
  <c r="R30" i="1"/>
  <c r="R49" i="1"/>
  <c r="R61" i="1"/>
  <c r="R21" i="1"/>
  <c r="P17" i="2"/>
  <c r="R46" i="1"/>
  <c r="R41" i="1"/>
  <c r="R75" i="1"/>
  <c r="R78" i="1"/>
  <c r="R50" i="1"/>
  <c r="R74" i="1"/>
  <c r="R72" i="1"/>
  <c r="R81" i="1"/>
  <c r="R63" i="1"/>
  <c r="R32" i="1"/>
  <c r="R62" i="1"/>
  <c r="R54" i="1"/>
  <c r="R48" i="1"/>
  <c r="R40" i="1"/>
  <c r="R90" i="1"/>
  <c r="R44" i="1"/>
  <c r="R42" i="1"/>
  <c r="R79" i="1"/>
  <c r="R73" i="1"/>
  <c r="R43" i="1"/>
  <c r="R53" i="1"/>
  <c r="R68" i="1"/>
  <c r="R67" i="1"/>
  <c r="R91" i="1"/>
  <c r="R51" i="1"/>
  <c r="R52" i="1"/>
  <c r="R31" i="1"/>
  <c r="R33" i="1"/>
  <c r="R66" i="1"/>
  <c r="R71" i="1"/>
  <c r="R70" i="1"/>
  <c r="R80" i="1"/>
  <c r="R45" i="1"/>
  <c r="R35" i="1" l="1"/>
  <c r="R17" i="1" s="1"/>
  <c r="R85" i="1"/>
  <c r="J13" i="2" s="1"/>
  <c r="R56" i="1"/>
  <c r="R93" i="1"/>
  <c r="F9" i="2" l="1"/>
  <c r="F18" i="2" s="1"/>
  <c r="F20" i="2" s="1"/>
  <c r="R20" i="1"/>
  <c r="P15" i="2"/>
  <c r="R18" i="1"/>
  <c r="J11" i="2"/>
  <c r="J18" i="2" s="1"/>
  <c r="H11" i="2"/>
  <c r="H18" i="2" s="1"/>
  <c r="R19" i="1"/>
  <c r="P13" i="2"/>
  <c r="N13" i="2"/>
  <c r="N18" i="2" s="1"/>
  <c r="L13" i="2"/>
  <c r="L18" i="2" s="1"/>
  <c r="H20" i="2" l="1"/>
  <c r="J20" i="2" s="1"/>
  <c r="L20" i="2" s="1"/>
  <c r="N20" i="2" s="1"/>
  <c r="P18" i="2"/>
  <c r="R23" i="1"/>
  <c r="P20" i="2" l="1"/>
</calcChain>
</file>

<file path=xl/sharedStrings.xml><?xml version="1.0" encoding="utf-8"?>
<sst xmlns="http://schemas.openxmlformats.org/spreadsheetml/2006/main" count="229" uniqueCount="115">
  <si>
    <t>ANEXO VII DO EDITAL</t>
  </si>
  <si>
    <t>PLANILHA DE CUSTOS E FORMAÇÃO DE PREÇOS E COMPOSIÇÃO DE BDI</t>
  </si>
  <si>
    <t>CRONOGRAMA FÍSICO-FINANCEIRO</t>
  </si>
  <si>
    <t>IMPORTANTE: PREENCHER SOMENTE AS CÉLULAS DE FUNDO AMARELO. NÃO ALTERE AS FÓRMULAS</t>
  </si>
  <si>
    <r>
      <rPr>
        <b/>
        <u/>
        <sz val="12"/>
        <color theme="1"/>
        <rFont val="Aptos Narrow"/>
        <family val="2"/>
        <scheme val="minor"/>
      </rPr>
      <t>Objeto</t>
    </r>
    <r>
      <rPr>
        <sz val="12"/>
        <color theme="1"/>
        <rFont val="Aptos Narrow"/>
        <family val="2"/>
        <scheme val="minor"/>
      </rPr>
      <t xml:space="preserve">: Execução de Serviços para Instalação de Sistemas e Equipamentos de Prevenção e Combate a Incêndio na Delegacia da Receita Federal do Brasil em Osasco/SP, Rua  Avelino Lopes, 156/170, Centro.  </t>
    </r>
  </si>
  <si>
    <t>BDI</t>
  </si>
  <si>
    <t>MAT.</t>
  </si>
  <si>
    <t>MÃO DE OBRA</t>
  </si>
  <si>
    <t>EQUIP.</t>
  </si>
  <si>
    <t>RESUMO DA PROPOSTA</t>
  </si>
  <si>
    <t>Administração Central</t>
  </si>
  <si>
    <t>AC</t>
  </si>
  <si>
    <t>Riscos</t>
  </si>
  <si>
    <t>R</t>
  </si>
  <si>
    <t>ITEM</t>
  </si>
  <si>
    <t>VALOR (R$)</t>
  </si>
  <si>
    <t>Seguros e Garantias</t>
  </si>
  <si>
    <t>S+G</t>
  </si>
  <si>
    <t>1. SERVIÇOS PRELIMINARES</t>
  </si>
  <si>
    <t>Despesas Financeiras</t>
  </si>
  <si>
    <t>DF</t>
  </si>
  <si>
    <t>2. INSTALAÇÕES ELÉTRICAS</t>
  </si>
  <si>
    <t>Lucro</t>
  </si>
  <si>
    <t>L</t>
  </si>
  <si>
    <t>3. INSTALAÇÕES DE PREVENÇÃO E COMBATE A INCÊNDIO</t>
  </si>
  <si>
    <t>Tributos e Contribuições</t>
  </si>
  <si>
    <t>PIS</t>
  </si>
  <si>
    <t>4. LIMPEZA DA OBRA</t>
  </si>
  <si>
    <t>COFINS</t>
  </si>
  <si>
    <t>5. ELABORAÇÃO DO PROJETO EXECUTIVO</t>
  </si>
  <si>
    <t>ISS</t>
  </si>
  <si>
    <t>CPRB</t>
  </si>
  <si>
    <t>VALOR TOTAL DA PROPOSTA (COM BDI)</t>
  </si>
  <si>
    <t>CÓD.</t>
  </si>
  <si>
    <t>UN.</t>
  </si>
  <si>
    <t>QUANT.</t>
  </si>
  <si>
    <t>PREÇO UNITÁRIO (R$)</t>
  </si>
  <si>
    <t>TOTAL COM BDI (R$)</t>
  </si>
  <si>
    <t>TOTAL</t>
  </si>
  <si>
    <t>DESCRIÇÃO</t>
  </si>
  <si>
    <t>MAT./EQUIP.</t>
  </si>
  <si>
    <t>(R$)</t>
  </si>
  <si>
    <t>FORNECIMENTO E INSTALAÇÃO DE PLACA DE OBRA COM CHAPA GALVANIZADA E ESTRUTURA DE MADEIRA. AF_03/2022_PS</t>
  </si>
  <si>
    <t>M²</t>
  </si>
  <si>
    <t>PAREDE DE MADEIRA COMPENSADA PARA CONSTRUÇÃO TEMPORÁRIA EM CHAPA SIMPLES, INTERNA, COM ÁREA LÍQUIDA MAIOR OU IGUAL A 6 M², COM VÃO. AF_03/2024</t>
  </si>
  <si>
    <t xml:space="preserve">COMPOSIÇÃO PARAMÉTRICA DE EXECUÇÃO DE SANITÁRIO E VESTIÁRIO EM CANTEIRO DE OBRAS, FORA DA PROJEÇÃO DA LAJE, EM CHAPA DE MADEIRA COMPENSADA, </t>
  </si>
  <si>
    <t>MONTAGEM E DESMONTAGEM DE ANDAIME MULTIDIRECIONAL (EXCLUSIVE ANDAIME E LIMPEZA). AF_11/2017</t>
  </si>
  <si>
    <t>M</t>
  </si>
  <si>
    <t>1. SERVIÇOS PRELIMINARES - TOTAL (R$)</t>
  </si>
  <si>
    <t>CABO DE COBRE FLEXÍVEL ISOLADO, 25 MM², ANTI-CHAMA 0,6/1,0 KV, PARA DISTRIBUIÇÃO - FORNECIMENTO E INSTALAÇÃO. AF_12/2015</t>
  </si>
  <si>
    <t>CORDOALHA DE COBRE NU 35 MM², NÃO ENTERRADA, COM ISOLADOR - FORNECIMENTO E INSTALAÇÃO. AF_08/2023</t>
  </si>
  <si>
    <t>ELETRODUTO PVC RÍGIDO, DIÂMETRO 40MM, COM 3 METROS, PARA SPDA - FORNECIMENTO E INSTALAÇÃO. AF_08/2023</t>
  </si>
  <si>
    <t>UN</t>
  </si>
  <si>
    <t>CORDOALHA DE COBRE NU 50 MM², ENTERRADA - FORNECIMENTO E INSTALAÇÃO. AF_08/2023</t>
  </si>
  <si>
    <t>HASTE DE ATERRAMENTO, DIÂMETRO 3/4", COM 3 METROS - FORNECIMENTO E INSTALAÇÃO. AF_08/2023</t>
  </si>
  <si>
    <t>CONECTOR SPLIT-BOLT, PARA SPDA, PARA CABOS ATÉ 50 MM2 - FORNECIMENTO E INSTALAÇÃO. AF_08/2023</t>
  </si>
  <si>
    <t>ELETRODUTO RÍGIDO ROSCÁVEL, PVC, DN 25 MM (3/4"), PARA CIRCUITOS TERMINAIS, INSTALADO EM LAJE - FORNECIMENTO E INSTALAÇÃO. AF_03/2023</t>
  </si>
  <si>
    <t>DISJUNTOR BIPOLAR TIPO DIN, CORRENTE NOMINAL DE 20A - FORNECIMENTO E INSTALAÇÃO. AF_10/2020</t>
  </si>
  <si>
    <t>CONDULETE DE ALUMÍNIO, TIPO B, PARA ELETRODUTO DE AÇO GALVANIZADO DN 20 MM (3/4''), APARENTE - FORNECIMENTO E INSTALAÇÃO. AF_10/2022</t>
  </si>
  <si>
    <t>LUMINÁRIA DE EMERGÊNCIA, COM 30 LÂMPADAS LED DE 2 W, SEM REATOR - FORNECIMENTO E INSTALAÇÃO. AF_09/2024</t>
  </si>
  <si>
    <t>901-00-53</t>
  </si>
  <si>
    <t>CENTRAL DE ALARME DE INCÊNDIO ATÉ 24 LAÇOS</t>
  </si>
  <si>
    <t>09-010-054</t>
  </si>
  <si>
    <t>ACIONADOR LIGA-DESLIGA PARA BOMBA COM MARTELO QUEBRA VIDRO</t>
  </si>
  <si>
    <t>91990</t>
  </si>
  <si>
    <t>TOMADA BAIXA DE EMBUTIR (1 MÓDULO), 2P+T 20 A, SEM SUPORTE E SEM PLACA - FORNECIMENTO E INSTALAÇÃO. AF_03/2023</t>
  </si>
  <si>
    <t>09-010-055</t>
  </si>
  <si>
    <t>ACIONADOR MANUAL TIPO "QUEBRE O VIDRO"</t>
  </si>
  <si>
    <t>09-012-053</t>
  </si>
  <si>
    <t>QUADRO DE BOMBA DE INCÊNDIO</t>
  </si>
  <si>
    <t>2. INSTALAÇÕES ELÉTRICAS - TOTAL (R$)</t>
  </si>
  <si>
    <t>EXTINTOR DE INCÊNDIO PORTÁTIL COM CARGA DE ÁGUA PRESSURIZADA DE 10 L, CLASSE A - FORNECIMENTO E INSTALAÇÃO. AF_10/2020_PE</t>
  </si>
  <si>
    <t>EXTINTOR DE INCÊNDIO PORTÁTIL COM CARGA DE CO2 DE 4 KG, CLASSE BC - FORNECIMENTO E INSTALAÇÃO. AF_10/2020_PE</t>
  </si>
  <si>
    <t>EXTINTOR DE INCÊNDIO PORTÁTIL COM CARGA DE PQS DE 4 KG, CLASSE BC - FORNECIMENTO E INSTALAÇÃO. AF_10/2020_PE</t>
  </si>
  <si>
    <t xml:space="preserve">ABRIGO PARA HIDRANTE, 75X45X17CM, COM REGISTRO GLOBO ANGULAR 45 GRAUS 2 1/2", ADAPTADOR STORZ 2 1/2", MANGUEIRA DE INCÊNDIO 15M 2 1/2" E ESGUICHO </t>
  </si>
  <si>
    <t>CAIXA DE INCÊNDIO 60X90X17CM - FORNECIMENTO E INSTALAÇÃO. AF_10/2020</t>
  </si>
  <si>
    <t>BOMBA CENTRÍFUGA, TRIFÁSICA, 10 CV OU 9,86 HP, HM 85 A 140 M, Q 4,2 A 14,9 M3/H - FORNECIMENTO E INSTALAÇÃO. AF_12/2020</t>
  </si>
  <si>
    <t>CURVA 90 GRAUS, EM AÇO, CONEXÃO SOLDADA, DN 65 (2 1/2"), INSTALADO EM REDE DE ALIMENTAÇÃO PARA HIDRANTE - FORNECIMENTO E INSTALAÇÃO. AF_10/2020</t>
  </si>
  <si>
    <t>TÊ, EM AÇO, CONEXÃO SOLDADA, DN 65 (2 1/2"), INSTALADO EM REDE DE ALIMENTAÇÃO PARA HIDRANTE - FORNECIMENTO E INSTALAÇÃO. AF_10/2020</t>
  </si>
  <si>
    <t>TÊ, EM AÇO, CONEXÃO SOLDADA, DN 80 (3"), INSTALADO EM REDE DE ALIMENTAÇÃO PARA HIDRANTE - FORNECIMENTO E INSTALAÇÃO. AF_10/2020</t>
  </si>
  <si>
    <t>CORRIMÃO SIMPLES, DIÂMETRO EXTERNO = 1 1/2", EM AÇO GALVANIZADO. AF_04/2019_PS</t>
  </si>
  <si>
    <t>10-003-77</t>
  </si>
  <si>
    <t>VÁLVULA DE RETENÇÃO VERTICAL - 3"</t>
  </si>
  <si>
    <t>10-003-76</t>
  </si>
  <si>
    <t>VÁLVULA DE RETENÇÃO VERTICAL - 2 1/2"</t>
  </si>
  <si>
    <t>10-005-007</t>
  </si>
  <si>
    <t>REGISTRO DE GAVETA, METAL AMARELO - 2 1/2"</t>
  </si>
  <si>
    <t>10-005-008</t>
  </si>
  <si>
    <t>REGISTRO DE GAVETA, METAL AMARELO - 3"</t>
  </si>
  <si>
    <t>NIPLE, EM FERRO GALVANIZADO, DN 65 (2 1/2"), CONEXÃO ROSQUEADA, INSTALADO EM REDE DE ALIMENTAÇÃO PARA HIDRANTE - FORNECIMENTO E INSTALAÇÃO. AF_10/2020</t>
  </si>
  <si>
    <t>JOELHO 90 GRAUS, EM FERRO GALVANIZADO, DN 65 (2 1/2"), CONEXÃO ROSQUEADA, INSTALADO EM REDE DE ALIMENTAÇÃO PARA HIDRANTE - FORNECIMENTO E INSTALAÇÃO</t>
  </si>
  <si>
    <t>JOELHO 90 GRAUS, EM FERRO GALVANIZADO, CONEXÃO ROSQUEADA, DN 80 (3"), INSTALADO EM REDE DE ALIMENTAÇÃO PARA HIDRANTE - FORNECIMENTO E INSTALAÇÃO</t>
  </si>
  <si>
    <t>PORTA CORTA-FOGO 90X210X4CM - FORNECIMENTO E INSTALAÇÃO. AF_12/2019</t>
  </si>
  <si>
    <t>10-003-066</t>
  </si>
  <si>
    <t>VÁLVULA DE RETENÇÃO HORIZONTAL - 2 1/2"</t>
  </si>
  <si>
    <t>10-008-095</t>
  </si>
  <si>
    <t>SETA PARA HIDRANTE/EXTINTOR DE INCÊNDIO</t>
  </si>
  <si>
    <t>10-004-007</t>
  </si>
  <si>
    <t>TUBO DE AÇO GALVANIZADO, CLASSE LEVE I (LINHA ÁGUA) - 2 1/2"</t>
  </si>
  <si>
    <t>10-004-008</t>
  </si>
  <si>
    <t>TUBO DE AÇO GALVANIZADO, CLASSE LEVE I (LINHA ÁGUA) - 3"</t>
  </si>
  <si>
    <t>10-003-005</t>
  </si>
  <si>
    <t>CONJUNTO MOTOR-BOMBA - ATÉ 1HP</t>
  </si>
  <si>
    <t>3. INSTALAÇÕES DE PREVENÇÃO E COMBATE A INCÊNDIO - TOTAL (R$)</t>
  </si>
  <si>
    <t>LIMPEZA DE PISO CERÂMICO OU PORCELANATO COM VASSOURA A SECO. AF_04/2019</t>
  </si>
  <si>
    <t xml:space="preserve">CARGA, MANOBRA E DESCARGA DE ENTULHO EM CAMINHÃO BASCULANTE 6 M³ - CARGA COM ESCAVADEIRA HIDRÁULICA (CAÇAMBA DE 0,80 M³ / 111 HP) E DESCARGA </t>
  </si>
  <si>
    <t>M³</t>
  </si>
  <si>
    <t>4. LIMPEZA DA OBRA - TOTAL (R$)</t>
  </si>
  <si>
    <t>DESENHISTA PROJETISTA COM ENCARGOS COMPLEMENTARES</t>
  </si>
  <si>
    <t>H</t>
  </si>
  <si>
    <t>5. ELABORAÇÃO DO PROJETO EXECUTIVO - TOTAL (R$)</t>
  </si>
  <si>
    <r>
      <rPr>
        <b/>
        <u/>
        <sz val="12"/>
        <color theme="1"/>
        <rFont val="Aptos Narrow"/>
        <family val="2"/>
        <scheme val="minor"/>
      </rPr>
      <t>Objeto</t>
    </r>
    <r>
      <rPr>
        <sz val="12"/>
        <color theme="1"/>
        <rFont val="Aptos Narrow"/>
        <family val="2"/>
        <scheme val="minor"/>
      </rPr>
      <t>: Execução de Serviços pra Instalação de Sistemas e Equipamentos de Prevenção e Combate a Incêndio na Delegacia da Receita Federal do Brasil em Osasco/SP, Rua Avelino Lopes, 156/170, Centro.</t>
    </r>
  </si>
  <si>
    <t>15 dias</t>
  </si>
  <si>
    <t>VALOR POR PERÍODO (R$)</t>
  </si>
  <si>
    <t>VALOR ACUMULADO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</si>
</sst>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u/>
      <sz val="12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56">
    <xf numFmtId="0" fontId="0" fillId="0" borderId="0" xfId="0"/>
    <xf numFmtId="0" fontId="1" fillId="0" borderId="0" xfId="0" applyFont="1"/>
    <xf numFmtId="0" fontId="4" fillId="0" borderId="0" xfId="0" applyFont="1" applyAlignment="1">
      <alignment horizontal="left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10" fontId="1" fillId="6" borderId="26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vertical="center"/>
    </xf>
    <xf numFmtId="0" fontId="1" fillId="0" borderId="29" xfId="0" applyFont="1" applyBorder="1" applyAlignment="1">
      <alignment horizontal="center" vertical="center"/>
    </xf>
    <xf numFmtId="10" fontId="1" fillId="6" borderId="30" xfId="0" applyNumberFormat="1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10" fontId="1" fillId="6" borderId="37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10" fontId="8" fillId="0" borderId="38" xfId="0" applyNumberFormat="1" applyFont="1" applyBorder="1" applyAlignment="1">
      <alignment horizontal="center" vertical="center"/>
    </xf>
    <xf numFmtId="0" fontId="7" fillId="5" borderId="40" xfId="0" applyFont="1" applyFill="1" applyBorder="1" applyAlignment="1">
      <alignment horizontal="center" vertical="center"/>
    </xf>
    <xf numFmtId="0" fontId="7" fillId="5" borderId="41" xfId="0" applyFont="1" applyFill="1" applyBorder="1" applyAlignment="1">
      <alignment horizontal="center" vertical="center"/>
    </xf>
    <xf numFmtId="0" fontId="7" fillId="5" borderId="42" xfId="0" applyFont="1" applyFill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4" fontId="1" fillId="0" borderId="43" xfId="0" applyNumberFormat="1" applyFont="1" applyBorder="1" applyAlignment="1">
      <alignment horizontal="center" vertical="center"/>
    </xf>
    <xf numFmtId="4" fontId="1" fillId="6" borderId="13" xfId="0" applyNumberFormat="1" applyFont="1" applyFill="1" applyBorder="1" applyAlignment="1">
      <alignment horizontal="center" vertical="center"/>
    </xf>
    <xf numFmtId="4" fontId="1" fillId="6" borderId="39" xfId="0" applyNumberFormat="1" applyFont="1" applyFill="1" applyBorder="1" applyAlignment="1">
      <alignment horizontal="center" vertical="center"/>
    </xf>
    <xf numFmtId="4" fontId="1" fillId="0" borderId="44" xfId="0" applyNumberFormat="1" applyFont="1" applyBorder="1" applyAlignment="1">
      <alignment horizontal="center" vertical="center"/>
    </xf>
    <xf numFmtId="4" fontId="1" fillId="0" borderId="39" xfId="0" applyNumberFormat="1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4" fontId="1" fillId="0" borderId="30" xfId="0" applyNumberFormat="1" applyFont="1" applyBorder="1" applyAlignment="1">
      <alignment horizontal="center" vertical="center"/>
    </xf>
    <xf numFmtId="4" fontId="1" fillId="6" borderId="27" xfId="0" applyNumberFormat="1" applyFont="1" applyFill="1" applyBorder="1" applyAlignment="1">
      <alignment horizontal="center" vertical="center"/>
    </xf>
    <xf numFmtId="4" fontId="1" fillId="6" borderId="45" xfId="0" applyNumberFormat="1" applyFont="1" applyFill="1" applyBorder="1" applyAlignment="1">
      <alignment horizontal="center" vertical="center"/>
    </xf>
    <xf numFmtId="4" fontId="1" fillId="0" borderId="27" xfId="0" applyNumberFormat="1" applyFont="1" applyBorder="1" applyAlignment="1">
      <alignment horizontal="center" vertical="center"/>
    </xf>
    <xf numFmtId="4" fontId="1" fillId="0" borderId="45" xfId="0" applyNumberFormat="1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4" fontId="1" fillId="0" borderId="37" xfId="0" applyNumberFormat="1" applyFont="1" applyBorder="1" applyAlignment="1">
      <alignment horizontal="center" vertical="center"/>
    </xf>
    <xf numFmtId="4" fontId="1" fillId="0" borderId="18" xfId="0" applyNumberFormat="1" applyFont="1" applyBorder="1" applyAlignment="1">
      <alignment horizontal="center" vertical="center"/>
    </xf>
    <xf numFmtId="4" fontId="1" fillId="6" borderId="46" xfId="0" applyNumberFormat="1" applyFont="1" applyFill="1" applyBorder="1" applyAlignment="1">
      <alignment horizontal="center" vertical="center"/>
    </xf>
    <xf numFmtId="4" fontId="1" fillId="0" borderId="47" xfId="0" applyNumberFormat="1" applyFont="1" applyBorder="1" applyAlignment="1">
      <alignment horizontal="center" vertical="center"/>
    </xf>
    <xf numFmtId="4" fontId="1" fillId="0" borderId="48" xfId="0" applyNumberFormat="1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4" fontId="1" fillId="0" borderId="50" xfId="0" applyNumberFormat="1" applyFont="1" applyBorder="1" applyAlignment="1">
      <alignment horizontal="center" vertical="center"/>
    </xf>
    <xf numFmtId="4" fontId="1" fillId="6" borderId="15" xfId="0" applyNumberFormat="1" applyFont="1" applyFill="1" applyBorder="1" applyAlignment="1">
      <alignment horizontal="center" vertical="center"/>
    </xf>
    <xf numFmtId="4" fontId="1" fillId="0" borderId="13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4" fontId="1" fillId="6" borderId="29" xfId="0" applyNumberFormat="1" applyFont="1" applyFill="1" applyBorder="1" applyAlignment="1">
      <alignment horizontal="center" vertical="center"/>
    </xf>
    <xf numFmtId="4" fontId="1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" fontId="10" fillId="0" borderId="50" xfId="0" applyNumberFormat="1" applyFont="1" applyBorder="1" applyAlignment="1">
      <alignment horizontal="center" vertical="center"/>
    </xf>
    <xf numFmtId="49" fontId="10" fillId="0" borderId="30" xfId="0" applyNumberFormat="1" applyFont="1" applyBorder="1" applyAlignment="1">
      <alignment horizontal="center" vertical="center"/>
    </xf>
    <xf numFmtId="49" fontId="10" fillId="0" borderId="37" xfId="0" applyNumberFormat="1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4" fontId="10" fillId="0" borderId="51" xfId="0" applyNumberFormat="1" applyFont="1" applyBorder="1" applyAlignment="1">
      <alignment horizontal="center" vertical="center"/>
    </xf>
    <xf numFmtId="4" fontId="1" fillId="6" borderId="18" xfId="0" applyNumberFormat="1" applyFont="1" applyFill="1" applyBorder="1" applyAlignment="1">
      <alignment horizontal="center" vertical="center"/>
    </xf>
    <xf numFmtId="4" fontId="1" fillId="6" borderId="20" xfId="0" applyNumberFormat="1" applyFont="1" applyFill="1" applyBorder="1" applyAlignment="1">
      <alignment horizontal="center" vertical="center"/>
    </xf>
    <xf numFmtId="4" fontId="1" fillId="0" borderId="20" xfId="0" applyNumberFormat="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4" fontId="1" fillId="0" borderId="26" xfId="0" applyNumberFormat="1" applyFont="1" applyBorder="1" applyAlignment="1">
      <alignment horizontal="center" vertical="center"/>
    </xf>
    <xf numFmtId="4" fontId="1" fillId="6" borderId="26" xfId="0" applyNumberFormat="1" applyFont="1" applyFill="1" applyBorder="1" applyAlignment="1">
      <alignment horizontal="center" vertical="center"/>
    </xf>
    <xf numFmtId="4" fontId="1" fillId="6" borderId="30" xfId="0" applyNumberFormat="1" applyFont="1" applyFill="1" applyBorder="1" applyAlignment="1">
      <alignment horizontal="center" vertical="center"/>
    </xf>
    <xf numFmtId="4" fontId="1" fillId="6" borderId="37" xfId="0" applyNumberFormat="1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7" fillId="5" borderId="20" xfId="0" applyFont="1" applyFill="1" applyBorder="1" applyAlignment="1">
      <alignment horizontal="center" vertical="center"/>
    </xf>
    <xf numFmtId="4" fontId="1" fillId="0" borderId="56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4" fontId="1" fillId="0" borderId="38" xfId="0" applyNumberFormat="1" applyFont="1" applyBorder="1" applyAlignment="1">
      <alignment horizontal="center" vertical="center"/>
    </xf>
    <xf numFmtId="4" fontId="1" fillId="6" borderId="4" xfId="0" applyNumberFormat="1" applyFont="1" applyFill="1" applyBorder="1" applyAlignment="1">
      <alignment horizontal="center" vertical="center"/>
    </xf>
    <xf numFmtId="4" fontId="1" fillId="6" borderId="6" xfId="0" applyNumberFormat="1" applyFont="1" applyFill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44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3" xfId="0" applyFont="1" applyBorder="1"/>
    <xf numFmtId="0" fontId="1" fillId="0" borderId="15" xfId="0" applyFont="1" applyBorder="1"/>
    <xf numFmtId="0" fontId="1" fillId="0" borderId="7" xfId="0" applyFont="1" applyBorder="1"/>
    <xf numFmtId="0" fontId="1" fillId="8" borderId="54" xfId="0" applyFont="1" applyFill="1" applyBorder="1"/>
    <xf numFmtId="0" fontId="1" fillId="8" borderId="44" xfId="0" applyFont="1" applyFill="1" applyBorder="1"/>
    <xf numFmtId="0" fontId="1" fillId="8" borderId="15" xfId="0" applyFont="1" applyFill="1" applyBorder="1"/>
    <xf numFmtId="4" fontId="1" fillId="0" borderId="39" xfId="0" applyNumberFormat="1" applyFont="1" applyBorder="1" applyAlignment="1">
      <alignment horizontal="center"/>
    </xf>
    <xf numFmtId="4" fontId="1" fillId="0" borderId="13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8" fillId="5" borderId="7" xfId="0" applyFont="1" applyFill="1" applyBorder="1" applyAlignment="1">
      <alignment horizontal="center"/>
    </xf>
    <xf numFmtId="0" fontId="8" fillId="5" borderId="9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8" fillId="5" borderId="6" xfId="0" applyFont="1" applyFill="1" applyBorder="1" applyAlignment="1">
      <alignment horizontal="center"/>
    </xf>
    <xf numFmtId="0" fontId="8" fillId="5" borderId="10" xfId="0" applyFont="1" applyFill="1" applyBorder="1" applyAlignment="1">
      <alignment horizontal="center"/>
    </xf>
    <xf numFmtId="0" fontId="8" fillId="5" borderId="12" xfId="0" applyFont="1" applyFill="1" applyBorder="1" applyAlignment="1">
      <alignment horizont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4" fontId="8" fillId="5" borderId="4" xfId="0" applyNumberFormat="1" applyFont="1" applyFill="1" applyBorder="1" applyAlignment="1">
      <alignment horizontal="center"/>
    </xf>
    <xf numFmtId="0" fontId="8" fillId="5" borderId="16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26" xfId="0" applyFont="1" applyFill="1" applyBorder="1" applyAlignment="1">
      <alignment horizontal="center" vertical="center"/>
    </xf>
    <xf numFmtId="0" fontId="8" fillId="5" borderId="37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/>
    </xf>
    <xf numFmtId="0" fontId="8" fillId="5" borderId="15" xfId="0" applyFont="1" applyFill="1" applyBorder="1" applyAlignment="1">
      <alignment horizontal="center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47" xfId="0" applyNumberFormat="1" applyFont="1" applyBorder="1" applyAlignment="1">
      <alignment horizontal="center" vertical="center"/>
    </xf>
    <xf numFmtId="4" fontId="1" fillId="0" borderId="56" xfId="0" applyNumberFormat="1" applyFont="1" applyBorder="1" applyAlignment="1">
      <alignment horizontal="center" vertical="center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4" fontId="1" fillId="0" borderId="27" xfId="0" applyNumberFormat="1" applyFont="1" applyBorder="1" applyAlignment="1">
      <alignment horizontal="center" vertical="center"/>
    </xf>
    <xf numFmtId="4" fontId="1" fillId="0" borderId="29" xfId="0" applyNumberFormat="1" applyFont="1" applyBorder="1" applyAlignment="1">
      <alignment horizontal="center" vertical="center"/>
    </xf>
    <xf numFmtId="4" fontId="1" fillId="0" borderId="18" xfId="0" applyNumberFormat="1" applyFont="1" applyBorder="1" applyAlignment="1">
      <alignment horizontal="center" vertical="center"/>
    </xf>
    <xf numFmtId="4" fontId="1" fillId="0" borderId="20" xfId="0" applyNumberFormat="1" applyFont="1" applyBorder="1" applyAlignment="1">
      <alignment horizontal="center" vertical="center"/>
    </xf>
    <xf numFmtId="0" fontId="1" fillId="0" borderId="27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8" fillId="5" borderId="44" xfId="0" applyFont="1" applyFill="1" applyBorder="1" applyAlignment="1">
      <alignment horizontal="center"/>
    </xf>
    <xf numFmtId="0" fontId="8" fillId="5" borderId="53" xfId="0" applyFont="1" applyFill="1" applyBorder="1" applyAlignment="1">
      <alignment horizontal="center"/>
    </xf>
    <xf numFmtId="0" fontId="8" fillId="5" borderId="54" xfId="0" applyFont="1" applyFill="1" applyBorder="1" applyAlignment="1">
      <alignment horizontal="center"/>
    </xf>
    <xf numFmtId="0" fontId="8" fillId="5" borderId="34" xfId="0" applyFont="1" applyFill="1" applyBorder="1" applyAlignment="1">
      <alignment horizontal="center"/>
    </xf>
    <xf numFmtId="0" fontId="8" fillId="5" borderId="49" xfId="0" applyFont="1" applyFill="1" applyBorder="1" applyAlignment="1">
      <alignment horizontal="center"/>
    </xf>
    <xf numFmtId="0" fontId="8" fillId="5" borderId="52" xfId="0" applyFont="1" applyFill="1" applyBorder="1" applyAlignment="1">
      <alignment horizontal="center" vertical="center"/>
    </xf>
    <xf numFmtId="0" fontId="8" fillId="5" borderId="55" xfId="0" applyFont="1" applyFill="1" applyBorder="1" applyAlignment="1">
      <alignment horizontal="center" vertical="center"/>
    </xf>
    <xf numFmtId="0" fontId="8" fillId="5" borderId="39" xfId="0" applyFont="1" applyFill="1" applyBorder="1" applyAlignment="1">
      <alignment horizontal="center"/>
    </xf>
    <xf numFmtId="0" fontId="1" fillId="0" borderId="2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9" fillId="3" borderId="4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4" fontId="9" fillId="3" borderId="4" xfId="0" applyNumberFormat="1" applyFont="1" applyFill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5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" fontId="1" fillId="0" borderId="23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4" fontId="1" fillId="11" borderId="23" xfId="0" applyNumberFormat="1" applyFont="1" applyFill="1" applyBorder="1" applyAlignment="1">
      <alignment horizontal="center" vertical="center"/>
    </xf>
    <xf numFmtId="0" fontId="1" fillId="11" borderId="25" xfId="0" applyFont="1" applyFill="1" applyBorder="1" applyAlignment="1">
      <alignment horizontal="center" vertical="center"/>
    </xf>
    <xf numFmtId="0" fontId="1" fillId="11" borderId="18" xfId="0" applyFont="1" applyFill="1" applyBorder="1" applyAlignment="1">
      <alignment horizontal="center" vertical="center"/>
    </xf>
    <xf numFmtId="0" fontId="1" fillId="11" borderId="20" xfId="0" applyFont="1" applyFill="1" applyBorder="1" applyAlignment="1">
      <alignment horizontal="center" vertical="center"/>
    </xf>
    <xf numFmtId="0" fontId="8" fillId="9" borderId="23" xfId="0" applyFont="1" applyFill="1" applyBorder="1" applyAlignment="1">
      <alignment horizontal="center" vertical="center"/>
    </xf>
    <xf numFmtId="0" fontId="8" fillId="9" borderId="24" xfId="0" applyFont="1" applyFill="1" applyBorder="1" applyAlignment="1">
      <alignment horizontal="center" vertical="center"/>
    </xf>
    <xf numFmtId="0" fontId="8" fillId="9" borderId="25" xfId="0" applyFont="1" applyFill="1" applyBorder="1" applyAlignment="1">
      <alignment horizontal="center" vertical="center"/>
    </xf>
    <xf numFmtId="0" fontId="8" fillId="9" borderId="18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 vertical="center"/>
    </xf>
    <xf numFmtId="0" fontId="8" fillId="9" borderId="20" xfId="0" applyFont="1" applyFill="1" applyBorder="1" applyAlignment="1">
      <alignment horizontal="center" vertical="center"/>
    </xf>
    <xf numFmtId="4" fontId="1" fillId="11" borderId="59" xfId="0" applyNumberFormat="1" applyFont="1" applyFill="1" applyBorder="1" applyAlignment="1">
      <alignment horizontal="center" vertical="center"/>
    </xf>
    <xf numFmtId="4" fontId="1" fillId="11" borderId="18" xfId="0" applyNumberFormat="1" applyFont="1" applyFill="1" applyBorder="1" applyAlignment="1">
      <alignment horizontal="center" vertical="center"/>
    </xf>
    <xf numFmtId="4" fontId="1" fillId="11" borderId="46" xfId="0" applyNumberFormat="1" applyFont="1" applyFill="1" applyBorder="1" applyAlignment="1">
      <alignment horizontal="center" vertical="center"/>
    </xf>
    <xf numFmtId="4" fontId="1" fillId="0" borderId="51" xfId="0" applyNumberFormat="1" applyFont="1" applyBorder="1" applyAlignment="1">
      <alignment horizontal="center"/>
    </xf>
    <xf numFmtId="4" fontId="1" fillId="0" borderId="22" xfId="0" applyNumberFormat="1" applyFont="1" applyBorder="1" applyAlignment="1">
      <alignment horizontal="center"/>
    </xf>
    <xf numFmtId="0" fontId="8" fillId="9" borderId="13" xfId="0" applyFont="1" applyFill="1" applyBorder="1" applyAlignment="1">
      <alignment horizontal="center" vertical="center"/>
    </xf>
    <xf numFmtId="0" fontId="8" fillId="9" borderId="14" xfId="0" applyFont="1" applyFill="1" applyBorder="1" applyAlignment="1">
      <alignment horizontal="center" vertical="center"/>
    </xf>
    <xf numFmtId="0" fontId="8" fillId="9" borderId="15" xfId="0" applyFont="1" applyFill="1" applyBorder="1" applyAlignment="1">
      <alignment horizontal="center" vertical="center"/>
    </xf>
    <xf numFmtId="4" fontId="1" fillId="10" borderId="13" xfId="0" applyNumberFormat="1" applyFont="1" applyFill="1" applyBorder="1" applyAlignment="1">
      <alignment horizontal="center" vertical="center"/>
    </xf>
    <xf numFmtId="0" fontId="1" fillId="10" borderId="15" xfId="0" applyFont="1" applyFill="1" applyBorder="1" applyAlignment="1">
      <alignment horizontal="center" vertical="center"/>
    </xf>
    <xf numFmtId="0" fontId="1" fillId="10" borderId="18" xfId="0" applyFont="1" applyFill="1" applyBorder="1" applyAlignment="1">
      <alignment horizontal="center" vertical="center"/>
    </xf>
    <xf numFmtId="0" fontId="1" fillId="10" borderId="20" xfId="0" applyFont="1" applyFill="1" applyBorder="1" applyAlignment="1">
      <alignment horizontal="center" vertical="center"/>
    </xf>
    <xf numFmtId="4" fontId="1" fillId="10" borderId="15" xfId="0" applyNumberFormat="1" applyFont="1" applyFill="1" applyBorder="1" applyAlignment="1">
      <alignment horizontal="center" vertical="center"/>
    </xf>
    <xf numFmtId="4" fontId="1" fillId="10" borderId="18" xfId="0" applyNumberFormat="1" applyFont="1" applyFill="1" applyBorder="1" applyAlignment="1">
      <alignment horizontal="center" vertical="center"/>
    </xf>
    <xf numFmtId="4" fontId="1" fillId="10" borderId="20" xfId="0" applyNumberFormat="1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4" fontId="1" fillId="0" borderId="18" xfId="0" applyNumberFormat="1" applyFont="1" applyBorder="1" applyAlignment="1">
      <alignment horizontal="center"/>
    </xf>
    <xf numFmtId="4" fontId="1" fillId="0" borderId="20" xfId="0" applyNumberFormat="1" applyFont="1" applyBorder="1" applyAlignment="1">
      <alignment horizontal="center"/>
    </xf>
    <xf numFmtId="0" fontId="8" fillId="5" borderId="13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4" fontId="1" fillId="0" borderId="40" xfId="0" applyNumberFormat="1" applyFont="1" applyBorder="1" applyAlignment="1">
      <alignment horizontal="center"/>
    </xf>
    <xf numFmtId="4" fontId="1" fillId="0" borderId="41" xfId="0" applyNumberFormat="1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8" fillId="5" borderId="13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19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1" fillId="8" borderId="58" xfId="0" applyFont="1" applyFill="1" applyBorder="1" applyAlignment="1">
      <alignment horizontal="center"/>
    </xf>
    <xf numFmtId="0" fontId="1" fillId="8" borderId="17" xfId="0" applyFont="1" applyFill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8" fillId="7" borderId="44" xfId="0" applyFont="1" applyFill="1" applyBorder="1" applyAlignment="1">
      <alignment horizontal="center"/>
    </xf>
    <xf numFmtId="0" fontId="8" fillId="7" borderId="53" xfId="0" applyFont="1" applyFill="1" applyBorder="1" applyAlignment="1">
      <alignment horizontal="center"/>
    </xf>
    <xf numFmtId="0" fontId="8" fillId="7" borderId="5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50AEF-1649-456E-9102-1887493B5E2C}">
  <dimension ref="B1:S100"/>
  <sheetViews>
    <sheetView tabSelected="1" topLeftCell="A6" zoomScale="90" zoomScaleNormal="90" workbookViewId="0">
      <selection activeCell="J22" sqref="J22"/>
    </sheetView>
  </sheetViews>
  <sheetFormatPr defaultRowHeight="13" x14ac:dyDescent="0.3"/>
  <cols>
    <col min="1" max="1" width="2.1796875" style="1" customWidth="1"/>
    <col min="2" max="2" width="9.08984375" style="1" customWidth="1"/>
    <col min="3" max="8" width="8.7265625" style="1"/>
    <col min="9" max="9" width="8.453125" style="1" customWidth="1"/>
    <col min="10" max="10" width="9.453125" style="1" customWidth="1"/>
    <col min="11" max="11" width="9.54296875" style="1" customWidth="1"/>
    <col min="12" max="13" width="8.7265625" style="1"/>
    <col min="14" max="14" width="10.26953125" style="1" customWidth="1"/>
    <col min="15" max="15" width="10.36328125" style="1" customWidth="1"/>
    <col min="16" max="16" width="10.453125" style="1" customWidth="1"/>
    <col min="17" max="17" width="10.81640625" style="1" customWidth="1"/>
    <col min="18" max="16384" width="8.7265625" style="1"/>
  </cols>
  <sheetData>
    <row r="1" spans="2:19" ht="13.5" thickBot="1" x14ac:dyDescent="0.35"/>
    <row r="2" spans="2:19" ht="18.5" customHeight="1" thickBot="1" x14ac:dyDescent="0.35">
      <c r="B2" s="169" t="s">
        <v>0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1"/>
    </row>
    <row r="3" spans="2:19" ht="18.5" customHeight="1" thickBot="1" x14ac:dyDescent="0.35">
      <c r="B3" s="169" t="s">
        <v>1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1"/>
    </row>
    <row r="4" spans="2:19" ht="19" thickBot="1" x14ac:dyDescent="0.5">
      <c r="B4" s="172" t="s">
        <v>2</v>
      </c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4"/>
    </row>
    <row r="5" spans="2:19" ht="6.5" customHeight="1" thickBot="1" x14ac:dyDescent="0.35"/>
    <row r="6" spans="2:19" ht="16.5" thickBot="1" x14ac:dyDescent="0.35">
      <c r="B6" s="175" t="s">
        <v>3</v>
      </c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7"/>
    </row>
    <row r="7" spans="2:19" ht="5.5" customHeight="1" thickBot="1" x14ac:dyDescent="0.35"/>
    <row r="8" spans="2:19" x14ac:dyDescent="0.3">
      <c r="B8" s="178" t="s">
        <v>4</v>
      </c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80"/>
    </row>
    <row r="9" spans="2:19" ht="20" customHeight="1" thickBot="1" x14ac:dyDescent="0.35">
      <c r="B9" s="181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3"/>
    </row>
    <row r="10" spans="2:19" ht="5.5" customHeight="1" x14ac:dyDescent="0.3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2:19" ht="10.5" customHeight="1" x14ac:dyDescent="0.3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2:19" ht="13.5" thickBot="1" x14ac:dyDescent="0.35"/>
    <row r="13" spans="2:19" ht="14.5" customHeight="1" thickBot="1" x14ac:dyDescent="0.35">
      <c r="F13" s="184" t="s">
        <v>5</v>
      </c>
      <c r="G13" s="185"/>
      <c r="H13" s="185"/>
      <c r="I13" s="186"/>
      <c r="J13" s="3" t="s">
        <v>6</v>
      </c>
      <c r="K13" s="190" t="s">
        <v>7</v>
      </c>
    </row>
    <row r="14" spans="2:19" ht="13.5" thickBot="1" x14ac:dyDescent="0.35">
      <c r="F14" s="187"/>
      <c r="G14" s="188"/>
      <c r="H14" s="188"/>
      <c r="I14" s="189"/>
      <c r="J14" s="4" t="s">
        <v>8</v>
      </c>
      <c r="K14" s="191"/>
      <c r="O14" s="192" t="s">
        <v>9</v>
      </c>
      <c r="P14" s="193"/>
      <c r="Q14" s="194"/>
    </row>
    <row r="15" spans="2:19" ht="15" thickBot="1" x14ac:dyDescent="0.35">
      <c r="F15" s="159" t="s">
        <v>10</v>
      </c>
      <c r="G15" s="160"/>
      <c r="H15" s="160"/>
      <c r="I15" s="5" t="s">
        <v>11</v>
      </c>
      <c r="J15" s="6"/>
      <c r="K15" s="6"/>
      <c r="L15" s="7"/>
      <c r="O15" s="161"/>
      <c r="P15" s="161"/>
      <c r="Q15" s="161"/>
    </row>
    <row r="16" spans="2:19" ht="15" thickBot="1" x14ac:dyDescent="0.35">
      <c r="F16" s="152" t="s">
        <v>12</v>
      </c>
      <c r="G16" s="153"/>
      <c r="H16" s="153"/>
      <c r="I16" s="8" t="s">
        <v>13</v>
      </c>
      <c r="J16" s="9"/>
      <c r="K16" s="9"/>
      <c r="L16" s="7"/>
      <c r="N16" s="162" t="s">
        <v>14</v>
      </c>
      <c r="O16" s="163"/>
      <c r="P16" s="163"/>
      <c r="Q16" s="164"/>
      <c r="R16" s="86" t="s">
        <v>15</v>
      </c>
      <c r="S16" s="88"/>
    </row>
    <row r="17" spans="2:19" ht="15.5" customHeight="1" x14ac:dyDescent="0.3">
      <c r="F17" s="152" t="s">
        <v>16</v>
      </c>
      <c r="G17" s="153"/>
      <c r="H17" s="153"/>
      <c r="I17" s="8" t="s">
        <v>17</v>
      </c>
      <c r="J17" s="9"/>
      <c r="K17" s="9"/>
      <c r="L17" s="7"/>
      <c r="N17" s="165" t="s">
        <v>18</v>
      </c>
      <c r="O17" s="166"/>
      <c r="P17" s="166"/>
      <c r="Q17" s="167"/>
      <c r="R17" s="168">
        <f>R35</f>
        <v>0</v>
      </c>
      <c r="S17" s="167"/>
    </row>
    <row r="18" spans="2:19" ht="14.5" x14ac:dyDescent="0.3">
      <c r="F18" s="152" t="s">
        <v>19</v>
      </c>
      <c r="G18" s="153"/>
      <c r="H18" s="153"/>
      <c r="I18" s="8" t="s">
        <v>20</v>
      </c>
      <c r="J18" s="9"/>
      <c r="K18" s="9"/>
      <c r="L18" s="7"/>
      <c r="N18" s="154" t="s">
        <v>21</v>
      </c>
      <c r="O18" s="155"/>
      <c r="P18" s="155"/>
      <c r="Q18" s="134"/>
      <c r="R18" s="119">
        <f>R56</f>
        <v>0</v>
      </c>
      <c r="S18" s="134"/>
    </row>
    <row r="19" spans="2:19" ht="23.5" customHeight="1" x14ac:dyDescent="0.3">
      <c r="F19" s="154" t="s">
        <v>22</v>
      </c>
      <c r="G19" s="155"/>
      <c r="H19" s="155"/>
      <c r="I19" s="8" t="s">
        <v>23</v>
      </c>
      <c r="J19" s="9"/>
      <c r="K19" s="9"/>
      <c r="L19" s="7"/>
      <c r="N19" s="156" t="s">
        <v>24</v>
      </c>
      <c r="O19" s="157"/>
      <c r="P19" s="157"/>
      <c r="Q19" s="158"/>
      <c r="R19" s="119">
        <f>R85</f>
        <v>0</v>
      </c>
      <c r="S19" s="134"/>
    </row>
    <row r="20" spans="2:19" ht="14" customHeight="1" thickBot="1" x14ac:dyDescent="0.35">
      <c r="F20" s="137" t="s">
        <v>25</v>
      </c>
      <c r="G20" s="138"/>
      <c r="H20" s="139"/>
      <c r="I20" s="8" t="s">
        <v>26</v>
      </c>
      <c r="J20" s="9"/>
      <c r="K20" s="9"/>
      <c r="L20" s="7"/>
      <c r="N20" s="146" t="s">
        <v>27</v>
      </c>
      <c r="O20" s="147"/>
      <c r="P20" s="147"/>
      <c r="Q20" s="135"/>
      <c r="R20" s="119">
        <f>R93</f>
        <v>0</v>
      </c>
      <c r="S20" s="134"/>
    </row>
    <row r="21" spans="2:19" ht="15" thickBot="1" x14ac:dyDescent="0.35">
      <c r="F21" s="140"/>
      <c r="G21" s="141"/>
      <c r="H21" s="142"/>
      <c r="I21" s="8" t="s">
        <v>28</v>
      </c>
      <c r="J21" s="9"/>
      <c r="K21" s="9"/>
      <c r="L21" s="7"/>
      <c r="N21" s="146" t="s">
        <v>29</v>
      </c>
      <c r="O21" s="147"/>
      <c r="P21" s="147"/>
      <c r="Q21" s="135"/>
      <c r="R21" s="121">
        <f>R100</f>
        <v>0</v>
      </c>
      <c r="S21" s="135"/>
    </row>
    <row r="22" spans="2:19" ht="15" thickBot="1" x14ac:dyDescent="0.35">
      <c r="F22" s="140"/>
      <c r="G22" s="141"/>
      <c r="H22" s="142"/>
      <c r="I22" s="8" t="s">
        <v>30</v>
      </c>
      <c r="J22" s="9"/>
      <c r="K22" s="9"/>
      <c r="L22" s="7"/>
    </row>
    <row r="23" spans="2:19" ht="16.5" thickBot="1" x14ac:dyDescent="0.45">
      <c r="F23" s="143"/>
      <c r="G23" s="144"/>
      <c r="H23" s="145"/>
      <c r="I23" s="10" t="s">
        <v>31</v>
      </c>
      <c r="J23" s="11"/>
      <c r="K23" s="11"/>
      <c r="L23" s="7"/>
      <c r="N23" s="148" t="s">
        <v>32</v>
      </c>
      <c r="O23" s="149"/>
      <c r="P23" s="149"/>
      <c r="Q23" s="150"/>
      <c r="R23" s="151">
        <f>SUM(R17:S21)</f>
        <v>0</v>
      </c>
      <c r="S23" s="150"/>
    </row>
    <row r="24" spans="2:19" ht="11.5" customHeight="1" thickBot="1" x14ac:dyDescent="0.35">
      <c r="F24" s="12"/>
      <c r="G24" s="12"/>
      <c r="H24" s="12"/>
      <c r="I24" s="12"/>
    </row>
    <row r="25" spans="2:19" ht="13.5" thickBot="1" x14ac:dyDescent="0.35">
      <c r="J25" s="13">
        <f>(((1+J15+J16+J17))*(1+J18)*(1+J19)/(1-(J20+J21+J22+J23))-1)</f>
        <v>0</v>
      </c>
      <c r="K25" s="13">
        <f>(((1+K15+K16+K17))*(1+K18)*(1+K19)/(1-(K20+K21+K22+K23))-1)</f>
        <v>0</v>
      </c>
    </row>
    <row r="27" spans="2:19" ht="13.5" thickBot="1" x14ac:dyDescent="0.35"/>
    <row r="28" spans="2:19" ht="13.5" thickBot="1" x14ac:dyDescent="0.35">
      <c r="B28" s="100" t="s">
        <v>33</v>
      </c>
      <c r="C28" s="86" t="s">
        <v>18</v>
      </c>
      <c r="D28" s="87"/>
      <c r="E28" s="87"/>
      <c r="F28" s="87"/>
      <c r="G28" s="87"/>
      <c r="H28" s="87"/>
      <c r="I28" s="87"/>
      <c r="J28" s="87"/>
      <c r="K28" s="88"/>
      <c r="L28" s="102" t="s">
        <v>34</v>
      </c>
      <c r="M28" s="102" t="s">
        <v>35</v>
      </c>
      <c r="N28" s="104" t="s">
        <v>36</v>
      </c>
      <c r="O28" s="105"/>
      <c r="P28" s="104" t="s">
        <v>37</v>
      </c>
      <c r="Q28" s="133"/>
      <c r="R28" s="84" t="s">
        <v>38</v>
      </c>
      <c r="S28" s="85"/>
    </row>
    <row r="29" spans="2:19" ht="13.5" thickBot="1" x14ac:dyDescent="0.35">
      <c r="B29" s="101"/>
      <c r="C29" s="86" t="s">
        <v>39</v>
      </c>
      <c r="D29" s="87"/>
      <c r="E29" s="87"/>
      <c r="F29" s="87"/>
      <c r="G29" s="87"/>
      <c r="H29" s="87"/>
      <c r="I29" s="87"/>
      <c r="J29" s="87"/>
      <c r="K29" s="88"/>
      <c r="L29" s="103"/>
      <c r="M29" s="103"/>
      <c r="N29" s="14" t="s">
        <v>40</v>
      </c>
      <c r="O29" s="15" t="s">
        <v>7</v>
      </c>
      <c r="P29" s="14" t="s">
        <v>40</v>
      </c>
      <c r="Q29" s="16" t="s">
        <v>7</v>
      </c>
      <c r="R29" s="89" t="s">
        <v>41</v>
      </c>
      <c r="S29" s="90"/>
    </row>
    <row r="30" spans="2:19" ht="31.5" customHeight="1" x14ac:dyDescent="0.3">
      <c r="B30" s="17">
        <v>103689</v>
      </c>
      <c r="C30" s="106" t="s">
        <v>42</v>
      </c>
      <c r="D30" s="107"/>
      <c r="E30" s="107"/>
      <c r="F30" s="107"/>
      <c r="G30" s="107"/>
      <c r="H30" s="107"/>
      <c r="I30" s="107"/>
      <c r="J30" s="107"/>
      <c r="K30" s="108"/>
      <c r="L30" s="18" t="s">
        <v>43</v>
      </c>
      <c r="M30" s="19">
        <v>6</v>
      </c>
      <c r="N30" s="20"/>
      <c r="O30" s="21"/>
      <c r="P30" s="22">
        <f>M30*N30*(1+$J$25)</f>
        <v>0</v>
      </c>
      <c r="Q30" s="23">
        <f>M30*O30*(1+$K$25)</f>
        <v>0</v>
      </c>
      <c r="R30" s="109">
        <f>P30+Q30</f>
        <v>0</v>
      </c>
      <c r="S30" s="136"/>
    </row>
    <row r="31" spans="2:19" ht="30" customHeight="1" x14ac:dyDescent="0.3">
      <c r="B31" s="24">
        <v>98447</v>
      </c>
      <c r="C31" s="116" t="s">
        <v>44</v>
      </c>
      <c r="D31" s="117"/>
      <c r="E31" s="117"/>
      <c r="F31" s="117"/>
      <c r="G31" s="117"/>
      <c r="H31" s="117"/>
      <c r="I31" s="117"/>
      <c r="J31" s="117"/>
      <c r="K31" s="118"/>
      <c r="L31" s="25" t="s">
        <v>43</v>
      </c>
      <c r="M31" s="26">
        <v>20</v>
      </c>
      <c r="N31" s="27"/>
      <c r="O31" s="28"/>
      <c r="P31" s="29">
        <f>M31*N31*(1+$J$25)</f>
        <v>0</v>
      </c>
      <c r="Q31" s="30">
        <f>M31*O31*(1+$K$25)</f>
        <v>0</v>
      </c>
      <c r="R31" s="119">
        <f t="shared" ref="R31:R33" si="0">P31+Q31</f>
        <v>0</v>
      </c>
      <c r="S31" s="134"/>
    </row>
    <row r="32" spans="2:19" ht="39.5" customHeight="1" x14ac:dyDescent="0.3">
      <c r="B32" s="24">
        <v>104897</v>
      </c>
      <c r="C32" s="116" t="s">
        <v>45</v>
      </c>
      <c r="D32" s="117"/>
      <c r="E32" s="117"/>
      <c r="F32" s="117"/>
      <c r="G32" s="117"/>
      <c r="H32" s="117"/>
      <c r="I32" s="117"/>
      <c r="J32" s="117"/>
      <c r="K32" s="118"/>
      <c r="L32" s="25" t="s">
        <v>43</v>
      </c>
      <c r="M32" s="26">
        <v>20</v>
      </c>
      <c r="N32" s="27"/>
      <c r="O32" s="28"/>
      <c r="P32" s="29">
        <f>M32*N32*(1+$J$25)</f>
        <v>0</v>
      </c>
      <c r="Q32" s="30">
        <f>M32*O32*(1+$K$25)</f>
        <v>0</v>
      </c>
      <c r="R32" s="119">
        <f t="shared" si="0"/>
        <v>0</v>
      </c>
      <c r="S32" s="134"/>
    </row>
    <row r="33" spans="2:19" ht="32.5" customHeight="1" thickBot="1" x14ac:dyDescent="0.35">
      <c r="B33" s="31">
        <v>97065</v>
      </c>
      <c r="C33" s="111" t="s">
        <v>46</v>
      </c>
      <c r="D33" s="112"/>
      <c r="E33" s="112"/>
      <c r="F33" s="112"/>
      <c r="G33" s="112"/>
      <c r="H33" s="112"/>
      <c r="I33" s="112"/>
      <c r="J33" s="112"/>
      <c r="K33" s="113"/>
      <c r="L33" s="32" t="s">
        <v>47</v>
      </c>
      <c r="M33" s="33">
        <v>800</v>
      </c>
      <c r="N33" s="34">
        <v>0</v>
      </c>
      <c r="O33" s="35"/>
      <c r="P33" s="36">
        <f>M33*N33*(1+$J$25)</f>
        <v>0</v>
      </c>
      <c r="Q33" s="37">
        <f>M33*O33*(1+$K$25)</f>
        <v>0</v>
      </c>
      <c r="R33" s="121">
        <f t="shared" si="0"/>
        <v>0</v>
      </c>
      <c r="S33" s="135"/>
    </row>
    <row r="34" spans="2:19" ht="13.5" thickBot="1" x14ac:dyDescent="0.35"/>
    <row r="35" spans="2:19" ht="13.5" thickBot="1" x14ac:dyDescent="0.35">
      <c r="L35" s="96" t="s">
        <v>48</v>
      </c>
      <c r="M35" s="97"/>
      <c r="N35" s="97"/>
      <c r="O35" s="97"/>
      <c r="P35" s="97"/>
      <c r="Q35" s="98"/>
      <c r="R35" s="99">
        <f>SUM(R30:S33)</f>
        <v>0</v>
      </c>
      <c r="S35" s="88"/>
    </row>
    <row r="37" spans="2:19" ht="13.5" thickBot="1" x14ac:dyDescent="0.35"/>
    <row r="38" spans="2:19" ht="13.5" thickBot="1" x14ac:dyDescent="0.35">
      <c r="B38" s="100" t="s">
        <v>33</v>
      </c>
      <c r="C38" s="86" t="s">
        <v>21</v>
      </c>
      <c r="D38" s="87"/>
      <c r="E38" s="87"/>
      <c r="F38" s="87"/>
      <c r="G38" s="87"/>
      <c r="H38" s="87"/>
      <c r="I38" s="87"/>
      <c r="J38" s="87"/>
      <c r="K38" s="88"/>
      <c r="L38" s="102" t="s">
        <v>34</v>
      </c>
      <c r="M38" s="102" t="s">
        <v>35</v>
      </c>
      <c r="N38" s="104" t="s">
        <v>36</v>
      </c>
      <c r="O38" s="105"/>
      <c r="P38" s="104" t="s">
        <v>37</v>
      </c>
      <c r="Q38" s="133"/>
      <c r="R38" s="84" t="s">
        <v>38</v>
      </c>
      <c r="S38" s="85"/>
    </row>
    <row r="39" spans="2:19" ht="13.5" thickBot="1" x14ac:dyDescent="0.35">
      <c r="B39" s="101"/>
      <c r="C39" s="86" t="s">
        <v>39</v>
      </c>
      <c r="D39" s="87"/>
      <c r="E39" s="87"/>
      <c r="F39" s="87"/>
      <c r="G39" s="87"/>
      <c r="H39" s="87"/>
      <c r="I39" s="87"/>
      <c r="J39" s="87"/>
      <c r="K39" s="88"/>
      <c r="L39" s="103"/>
      <c r="M39" s="103"/>
      <c r="N39" s="14" t="s">
        <v>40</v>
      </c>
      <c r="O39" s="15" t="s">
        <v>7</v>
      </c>
      <c r="P39" s="14" t="s">
        <v>40</v>
      </c>
      <c r="Q39" s="16" t="s">
        <v>7</v>
      </c>
      <c r="R39" s="129" t="s">
        <v>41</v>
      </c>
      <c r="S39" s="130"/>
    </row>
    <row r="40" spans="2:19" ht="29.5" customHeight="1" x14ac:dyDescent="0.3">
      <c r="B40" s="38">
        <v>92984</v>
      </c>
      <c r="C40" s="106" t="s">
        <v>49</v>
      </c>
      <c r="D40" s="107"/>
      <c r="E40" s="107"/>
      <c r="F40" s="107"/>
      <c r="G40" s="107"/>
      <c r="H40" s="107"/>
      <c r="I40" s="107"/>
      <c r="J40" s="107"/>
      <c r="K40" s="108"/>
      <c r="L40" s="25" t="s">
        <v>47</v>
      </c>
      <c r="M40" s="39">
        <v>1400</v>
      </c>
      <c r="N40" s="20"/>
      <c r="O40" s="40"/>
      <c r="P40" s="41">
        <f t="shared" ref="P40:P54" si="1">M40*N40*(1+$J$25)</f>
        <v>0</v>
      </c>
      <c r="Q40" s="42">
        <f t="shared" ref="Q40:Q54" si="2">M40*O40*(1+$K$25)</f>
        <v>0</v>
      </c>
      <c r="R40" s="109">
        <f t="shared" ref="R40:R54" si="3">P40+Q40</f>
        <v>0</v>
      </c>
      <c r="S40" s="110"/>
    </row>
    <row r="41" spans="2:19" ht="29.5" customHeight="1" x14ac:dyDescent="0.3">
      <c r="B41" s="24">
        <v>96973</v>
      </c>
      <c r="C41" s="116" t="s">
        <v>50</v>
      </c>
      <c r="D41" s="117"/>
      <c r="E41" s="117"/>
      <c r="F41" s="117"/>
      <c r="G41" s="117"/>
      <c r="H41" s="117"/>
      <c r="I41" s="117"/>
      <c r="J41" s="117"/>
      <c r="K41" s="118"/>
      <c r="L41" s="25" t="s">
        <v>47</v>
      </c>
      <c r="M41" s="39">
        <v>186</v>
      </c>
      <c r="N41" s="27"/>
      <c r="O41" s="43"/>
      <c r="P41" s="29">
        <f t="shared" si="1"/>
        <v>0</v>
      </c>
      <c r="Q41" s="44">
        <f t="shared" si="2"/>
        <v>0</v>
      </c>
      <c r="R41" s="119">
        <f t="shared" si="3"/>
        <v>0</v>
      </c>
      <c r="S41" s="120"/>
    </row>
    <row r="42" spans="2:19" ht="28" customHeight="1" x14ac:dyDescent="0.3">
      <c r="B42" s="24">
        <v>96984</v>
      </c>
      <c r="C42" s="116" t="s">
        <v>51</v>
      </c>
      <c r="D42" s="117"/>
      <c r="E42" s="117"/>
      <c r="F42" s="117"/>
      <c r="G42" s="117"/>
      <c r="H42" s="117"/>
      <c r="I42" s="117"/>
      <c r="J42" s="117"/>
      <c r="K42" s="118"/>
      <c r="L42" s="25" t="s">
        <v>52</v>
      </c>
      <c r="M42" s="39">
        <v>20</v>
      </c>
      <c r="N42" s="27"/>
      <c r="O42" s="43"/>
      <c r="P42" s="29">
        <f t="shared" si="1"/>
        <v>0</v>
      </c>
      <c r="Q42" s="44">
        <f t="shared" si="2"/>
        <v>0</v>
      </c>
      <c r="R42" s="119">
        <f t="shared" si="3"/>
        <v>0</v>
      </c>
      <c r="S42" s="120"/>
    </row>
    <row r="43" spans="2:19" ht="17.5" customHeight="1" x14ac:dyDescent="0.3">
      <c r="B43" s="24">
        <v>96977</v>
      </c>
      <c r="C43" s="123" t="s">
        <v>53</v>
      </c>
      <c r="D43" s="124"/>
      <c r="E43" s="124"/>
      <c r="F43" s="124"/>
      <c r="G43" s="124"/>
      <c r="H43" s="124"/>
      <c r="I43" s="124"/>
      <c r="J43" s="124"/>
      <c r="K43" s="125"/>
      <c r="L43" s="45" t="s">
        <v>47</v>
      </c>
      <c r="M43" s="46">
        <v>186</v>
      </c>
      <c r="N43" s="27"/>
      <c r="O43" s="43"/>
      <c r="P43" s="29">
        <f t="shared" si="1"/>
        <v>0</v>
      </c>
      <c r="Q43" s="44">
        <f t="shared" si="2"/>
        <v>0</v>
      </c>
      <c r="R43" s="119">
        <f t="shared" si="3"/>
        <v>0</v>
      </c>
      <c r="S43" s="120"/>
    </row>
    <row r="44" spans="2:19" ht="19" customHeight="1" x14ac:dyDescent="0.3">
      <c r="B44" s="24">
        <v>96986</v>
      </c>
      <c r="C44" s="116" t="s">
        <v>54</v>
      </c>
      <c r="D44" s="117"/>
      <c r="E44" s="117"/>
      <c r="F44" s="117"/>
      <c r="G44" s="117"/>
      <c r="H44" s="117"/>
      <c r="I44" s="117"/>
      <c r="J44" s="117"/>
      <c r="K44" s="118"/>
      <c r="L44" s="45" t="s">
        <v>52</v>
      </c>
      <c r="M44" s="46">
        <v>20</v>
      </c>
      <c r="N44" s="27"/>
      <c r="O44" s="43"/>
      <c r="P44" s="29">
        <f t="shared" si="1"/>
        <v>0</v>
      </c>
      <c r="Q44" s="44">
        <f t="shared" si="2"/>
        <v>0</v>
      </c>
      <c r="R44" s="119">
        <f t="shared" si="3"/>
        <v>0</v>
      </c>
      <c r="S44" s="120"/>
    </row>
    <row r="45" spans="2:19" ht="26" customHeight="1" x14ac:dyDescent="0.3">
      <c r="B45" s="24">
        <v>104753</v>
      </c>
      <c r="C45" s="116" t="s">
        <v>55</v>
      </c>
      <c r="D45" s="117"/>
      <c r="E45" s="117"/>
      <c r="F45" s="117"/>
      <c r="G45" s="117"/>
      <c r="H45" s="117"/>
      <c r="I45" s="117"/>
      <c r="J45" s="117"/>
      <c r="K45" s="118"/>
      <c r="L45" s="45" t="s">
        <v>52</v>
      </c>
      <c r="M45" s="46">
        <v>40</v>
      </c>
      <c r="N45" s="27"/>
      <c r="O45" s="43"/>
      <c r="P45" s="29">
        <f t="shared" si="1"/>
        <v>0</v>
      </c>
      <c r="Q45" s="44">
        <f t="shared" si="2"/>
        <v>0</v>
      </c>
      <c r="R45" s="119">
        <f t="shared" si="3"/>
        <v>0</v>
      </c>
      <c r="S45" s="120"/>
    </row>
    <row r="46" spans="2:19" ht="28" customHeight="1" x14ac:dyDescent="0.3">
      <c r="B46" s="24">
        <v>91867</v>
      </c>
      <c r="C46" s="116" t="s">
        <v>56</v>
      </c>
      <c r="D46" s="117"/>
      <c r="E46" s="117"/>
      <c r="F46" s="117"/>
      <c r="G46" s="117"/>
      <c r="H46" s="117"/>
      <c r="I46" s="117"/>
      <c r="J46" s="117"/>
      <c r="K46" s="118"/>
      <c r="L46" s="45" t="s">
        <v>47</v>
      </c>
      <c r="M46" s="46">
        <v>700</v>
      </c>
      <c r="N46" s="27"/>
      <c r="O46" s="43"/>
      <c r="P46" s="29">
        <f t="shared" si="1"/>
        <v>0</v>
      </c>
      <c r="Q46" s="44">
        <f t="shared" si="2"/>
        <v>0</v>
      </c>
      <c r="R46" s="119">
        <f t="shared" si="3"/>
        <v>0</v>
      </c>
      <c r="S46" s="120"/>
    </row>
    <row r="47" spans="2:19" ht="19" customHeight="1" x14ac:dyDescent="0.3">
      <c r="B47" s="24">
        <v>93662</v>
      </c>
      <c r="C47" s="116" t="s">
        <v>57</v>
      </c>
      <c r="D47" s="117"/>
      <c r="E47" s="117"/>
      <c r="F47" s="117"/>
      <c r="G47" s="117"/>
      <c r="H47" s="117"/>
      <c r="I47" s="117"/>
      <c r="J47" s="117"/>
      <c r="K47" s="118"/>
      <c r="L47" s="45" t="s">
        <v>52</v>
      </c>
      <c r="M47" s="46">
        <v>5</v>
      </c>
      <c r="N47" s="27"/>
      <c r="O47" s="43"/>
      <c r="P47" s="29">
        <f t="shared" si="1"/>
        <v>0</v>
      </c>
      <c r="Q47" s="44">
        <f t="shared" si="2"/>
        <v>0</v>
      </c>
      <c r="R47" s="119">
        <f t="shared" si="3"/>
        <v>0</v>
      </c>
      <c r="S47" s="120"/>
    </row>
    <row r="48" spans="2:19" ht="26.5" customHeight="1" x14ac:dyDescent="0.3">
      <c r="B48" s="24">
        <v>95777</v>
      </c>
      <c r="C48" s="116" t="s">
        <v>58</v>
      </c>
      <c r="D48" s="117"/>
      <c r="E48" s="117"/>
      <c r="F48" s="117"/>
      <c r="G48" s="117"/>
      <c r="H48" s="117"/>
      <c r="I48" s="117"/>
      <c r="J48" s="117"/>
      <c r="K48" s="118"/>
      <c r="L48" s="45" t="s">
        <v>52</v>
      </c>
      <c r="M48" s="46">
        <v>143</v>
      </c>
      <c r="N48" s="27"/>
      <c r="O48" s="43"/>
      <c r="P48" s="29">
        <f t="shared" si="1"/>
        <v>0</v>
      </c>
      <c r="Q48" s="44">
        <f t="shared" si="2"/>
        <v>0</v>
      </c>
      <c r="R48" s="119">
        <f t="shared" si="3"/>
        <v>0</v>
      </c>
      <c r="S48" s="120"/>
    </row>
    <row r="49" spans="2:19" ht="26.5" customHeight="1" x14ac:dyDescent="0.3">
      <c r="B49" s="24">
        <v>97599</v>
      </c>
      <c r="C49" s="116" t="s">
        <v>59</v>
      </c>
      <c r="D49" s="117"/>
      <c r="E49" s="117"/>
      <c r="F49" s="117"/>
      <c r="G49" s="117"/>
      <c r="H49" s="117"/>
      <c r="I49" s="117"/>
      <c r="J49" s="117"/>
      <c r="K49" s="118"/>
      <c r="L49" s="45" t="s">
        <v>52</v>
      </c>
      <c r="M49" s="46">
        <v>83</v>
      </c>
      <c r="N49" s="27"/>
      <c r="O49" s="43"/>
      <c r="P49" s="29">
        <f t="shared" si="1"/>
        <v>0</v>
      </c>
      <c r="Q49" s="44">
        <f t="shared" si="2"/>
        <v>0</v>
      </c>
      <c r="R49" s="119">
        <f t="shared" si="3"/>
        <v>0</v>
      </c>
      <c r="S49" s="120"/>
    </row>
    <row r="50" spans="2:19" ht="16" customHeight="1" x14ac:dyDescent="0.3">
      <c r="B50" s="47" t="s">
        <v>60</v>
      </c>
      <c r="C50" s="116" t="s">
        <v>61</v>
      </c>
      <c r="D50" s="117"/>
      <c r="E50" s="117"/>
      <c r="F50" s="117"/>
      <c r="G50" s="117"/>
      <c r="H50" s="117"/>
      <c r="I50" s="117"/>
      <c r="J50" s="117"/>
      <c r="K50" s="118"/>
      <c r="L50" s="45" t="s">
        <v>52</v>
      </c>
      <c r="M50" s="46">
        <v>2</v>
      </c>
      <c r="N50" s="27"/>
      <c r="O50" s="43"/>
      <c r="P50" s="29">
        <f t="shared" si="1"/>
        <v>0</v>
      </c>
      <c r="Q50" s="44">
        <f t="shared" si="2"/>
        <v>0</v>
      </c>
      <c r="R50" s="119">
        <f t="shared" si="3"/>
        <v>0</v>
      </c>
      <c r="S50" s="120"/>
    </row>
    <row r="51" spans="2:19" ht="17.5" customHeight="1" x14ac:dyDescent="0.3">
      <c r="B51" s="47" t="s">
        <v>62</v>
      </c>
      <c r="C51" s="123" t="s">
        <v>63</v>
      </c>
      <c r="D51" s="124"/>
      <c r="E51" s="124"/>
      <c r="F51" s="124"/>
      <c r="G51" s="124"/>
      <c r="H51" s="124"/>
      <c r="I51" s="124"/>
      <c r="J51" s="124"/>
      <c r="K51" s="125"/>
      <c r="L51" s="45" t="s">
        <v>52</v>
      </c>
      <c r="M51" s="46">
        <v>2</v>
      </c>
      <c r="N51" s="27"/>
      <c r="O51" s="43"/>
      <c r="P51" s="29">
        <f t="shared" si="1"/>
        <v>0</v>
      </c>
      <c r="Q51" s="44">
        <f t="shared" si="2"/>
        <v>0</v>
      </c>
      <c r="R51" s="119">
        <f t="shared" si="3"/>
        <v>0</v>
      </c>
      <c r="S51" s="120"/>
    </row>
    <row r="52" spans="2:19" ht="28" customHeight="1" x14ac:dyDescent="0.3">
      <c r="B52" s="47" t="s">
        <v>64</v>
      </c>
      <c r="C52" s="116" t="s">
        <v>65</v>
      </c>
      <c r="D52" s="117"/>
      <c r="E52" s="117"/>
      <c r="F52" s="117"/>
      <c r="G52" s="117"/>
      <c r="H52" s="117"/>
      <c r="I52" s="117"/>
      <c r="J52" s="117"/>
      <c r="K52" s="118"/>
      <c r="L52" s="45" t="s">
        <v>52</v>
      </c>
      <c r="M52" s="46">
        <v>83</v>
      </c>
      <c r="N52" s="27"/>
      <c r="O52" s="43"/>
      <c r="P52" s="29">
        <f t="shared" si="1"/>
        <v>0</v>
      </c>
      <c r="Q52" s="44">
        <f t="shared" si="2"/>
        <v>0</v>
      </c>
      <c r="R52" s="119">
        <f t="shared" si="3"/>
        <v>0</v>
      </c>
      <c r="S52" s="120"/>
    </row>
    <row r="53" spans="2:19" ht="17.5" customHeight="1" x14ac:dyDescent="0.3">
      <c r="B53" s="47" t="s">
        <v>66</v>
      </c>
      <c r="C53" s="116" t="s">
        <v>67</v>
      </c>
      <c r="D53" s="117"/>
      <c r="E53" s="117"/>
      <c r="F53" s="117"/>
      <c r="G53" s="117"/>
      <c r="H53" s="117"/>
      <c r="I53" s="117"/>
      <c r="J53" s="117"/>
      <c r="K53" s="118"/>
      <c r="L53" s="45" t="s">
        <v>52</v>
      </c>
      <c r="M53" s="46">
        <v>23</v>
      </c>
      <c r="N53" s="27"/>
      <c r="O53" s="43"/>
      <c r="P53" s="29">
        <f t="shared" si="1"/>
        <v>0</v>
      </c>
      <c r="Q53" s="44">
        <f t="shared" si="2"/>
        <v>0</v>
      </c>
      <c r="R53" s="119">
        <f t="shared" si="3"/>
        <v>0</v>
      </c>
      <c r="S53" s="120"/>
    </row>
    <row r="54" spans="2:19" ht="17" customHeight="1" thickBot="1" x14ac:dyDescent="0.35">
      <c r="B54" s="48" t="s">
        <v>68</v>
      </c>
      <c r="C54" s="111" t="s">
        <v>69</v>
      </c>
      <c r="D54" s="112"/>
      <c r="E54" s="112"/>
      <c r="F54" s="112"/>
      <c r="G54" s="112"/>
      <c r="H54" s="112"/>
      <c r="I54" s="112"/>
      <c r="J54" s="112"/>
      <c r="K54" s="113"/>
      <c r="L54" s="49" t="s">
        <v>52</v>
      </c>
      <c r="M54" s="50">
        <v>2</v>
      </c>
      <c r="N54" s="51"/>
      <c r="O54" s="52"/>
      <c r="P54" s="34">
        <f t="shared" si="1"/>
        <v>0</v>
      </c>
      <c r="Q54" s="53">
        <f t="shared" si="2"/>
        <v>0</v>
      </c>
      <c r="R54" s="121">
        <f t="shared" si="3"/>
        <v>0</v>
      </c>
      <c r="S54" s="122"/>
    </row>
    <row r="55" spans="2:19" ht="13.5" thickBot="1" x14ac:dyDescent="0.35"/>
    <row r="56" spans="2:19" ht="13.5" thickBot="1" x14ac:dyDescent="0.35">
      <c r="L56" s="96" t="s">
        <v>70</v>
      </c>
      <c r="M56" s="97"/>
      <c r="N56" s="97"/>
      <c r="O56" s="97"/>
      <c r="P56" s="97"/>
      <c r="Q56" s="98"/>
      <c r="R56" s="99">
        <f>SUM(R40:S54)</f>
        <v>0</v>
      </c>
      <c r="S56" s="88"/>
    </row>
    <row r="58" spans="2:19" ht="13.5" thickBot="1" x14ac:dyDescent="0.35"/>
    <row r="59" spans="2:19" ht="13.5" thickBot="1" x14ac:dyDescent="0.35">
      <c r="B59" s="100" t="s">
        <v>33</v>
      </c>
      <c r="C59" s="86" t="s">
        <v>24</v>
      </c>
      <c r="D59" s="87"/>
      <c r="E59" s="87"/>
      <c r="F59" s="87"/>
      <c r="G59" s="87"/>
      <c r="H59" s="87"/>
      <c r="I59" s="87"/>
      <c r="J59" s="87"/>
      <c r="K59" s="88"/>
      <c r="L59" s="102" t="s">
        <v>34</v>
      </c>
      <c r="M59" s="102" t="s">
        <v>35</v>
      </c>
      <c r="N59" s="104" t="s">
        <v>36</v>
      </c>
      <c r="O59" s="105"/>
      <c r="P59" s="104" t="s">
        <v>37</v>
      </c>
      <c r="Q59" s="133"/>
      <c r="R59" s="84" t="s">
        <v>38</v>
      </c>
      <c r="S59" s="85"/>
    </row>
    <row r="60" spans="2:19" ht="13.5" thickBot="1" x14ac:dyDescent="0.35">
      <c r="B60" s="131"/>
      <c r="C60" s="126" t="s">
        <v>39</v>
      </c>
      <c r="D60" s="127"/>
      <c r="E60" s="127"/>
      <c r="F60" s="127"/>
      <c r="G60" s="127"/>
      <c r="H60" s="127"/>
      <c r="I60" s="127"/>
      <c r="J60" s="127"/>
      <c r="K60" s="128"/>
      <c r="L60" s="132"/>
      <c r="M60" s="132"/>
      <c r="N60" s="14" t="s">
        <v>40</v>
      </c>
      <c r="O60" s="15" t="s">
        <v>7</v>
      </c>
      <c r="P60" s="14" t="s">
        <v>40</v>
      </c>
      <c r="Q60" s="16" t="s">
        <v>7</v>
      </c>
      <c r="R60" s="129" t="s">
        <v>41</v>
      </c>
      <c r="S60" s="130"/>
    </row>
    <row r="61" spans="2:19" ht="26" customHeight="1" x14ac:dyDescent="0.3">
      <c r="B61" s="17">
        <v>101905</v>
      </c>
      <c r="C61" s="106" t="s">
        <v>71</v>
      </c>
      <c r="D61" s="107"/>
      <c r="E61" s="107"/>
      <c r="F61" s="107"/>
      <c r="G61" s="107"/>
      <c r="H61" s="107"/>
      <c r="I61" s="107"/>
      <c r="J61" s="107"/>
      <c r="K61" s="108"/>
      <c r="L61" s="54" t="s">
        <v>52</v>
      </c>
      <c r="M61" s="55">
        <v>15</v>
      </c>
      <c r="N61" s="56"/>
      <c r="O61" s="56"/>
      <c r="P61" s="41">
        <f>M61*N61*(1+$J$25)</f>
        <v>0</v>
      </c>
      <c r="Q61" s="42">
        <f>M61*O61*(1+$K$25)</f>
        <v>0</v>
      </c>
      <c r="R61" s="109">
        <f>P61+Q61</f>
        <v>0</v>
      </c>
      <c r="S61" s="110"/>
    </row>
    <row r="62" spans="2:19" ht="26.5" customHeight="1" x14ac:dyDescent="0.3">
      <c r="B62" s="24">
        <v>101906</v>
      </c>
      <c r="C62" s="116" t="s">
        <v>72</v>
      </c>
      <c r="D62" s="117"/>
      <c r="E62" s="117"/>
      <c r="F62" s="117"/>
      <c r="G62" s="117"/>
      <c r="H62" s="117"/>
      <c r="I62" s="117"/>
      <c r="J62" s="117"/>
      <c r="K62" s="118"/>
      <c r="L62" s="24" t="s">
        <v>52</v>
      </c>
      <c r="M62" s="26">
        <v>10</v>
      </c>
      <c r="N62" s="57"/>
      <c r="O62" s="57"/>
      <c r="P62" s="29">
        <f>M62*N62*(1+$J$25)</f>
        <v>0</v>
      </c>
      <c r="Q62" s="44">
        <f t="shared" ref="Q62:Q83" si="4">M62*O62*(1+$K$25)</f>
        <v>0</v>
      </c>
      <c r="R62" s="119">
        <f t="shared" ref="R62:R83" si="5">P62+Q62</f>
        <v>0</v>
      </c>
      <c r="S62" s="120"/>
    </row>
    <row r="63" spans="2:19" ht="26" customHeight="1" x14ac:dyDescent="0.3">
      <c r="B63" s="24">
        <v>101908</v>
      </c>
      <c r="C63" s="116" t="s">
        <v>73</v>
      </c>
      <c r="D63" s="117"/>
      <c r="E63" s="117"/>
      <c r="F63" s="117"/>
      <c r="G63" s="117"/>
      <c r="H63" s="117"/>
      <c r="I63" s="117"/>
      <c r="J63" s="117"/>
      <c r="K63" s="118"/>
      <c r="L63" s="24" t="s">
        <v>52</v>
      </c>
      <c r="M63" s="26">
        <v>15</v>
      </c>
      <c r="N63" s="57"/>
      <c r="O63" s="57"/>
      <c r="P63" s="29">
        <f t="shared" ref="P62:P83" si="6">M63*N63*(1+$J$25)</f>
        <v>0</v>
      </c>
      <c r="Q63" s="44">
        <f t="shared" si="4"/>
        <v>0</v>
      </c>
      <c r="R63" s="119">
        <f t="shared" si="5"/>
        <v>0</v>
      </c>
      <c r="S63" s="120"/>
    </row>
    <row r="64" spans="2:19" ht="26.5" customHeight="1" x14ac:dyDescent="0.3">
      <c r="B64" s="24">
        <v>101912</v>
      </c>
      <c r="C64" s="116" t="s">
        <v>74</v>
      </c>
      <c r="D64" s="117"/>
      <c r="E64" s="117"/>
      <c r="F64" s="117"/>
      <c r="G64" s="117"/>
      <c r="H64" s="117"/>
      <c r="I64" s="117"/>
      <c r="J64" s="117"/>
      <c r="K64" s="118"/>
      <c r="L64" s="24" t="s">
        <v>52</v>
      </c>
      <c r="M64" s="26">
        <v>15</v>
      </c>
      <c r="N64" s="57"/>
      <c r="O64" s="57"/>
      <c r="P64" s="29">
        <f t="shared" si="6"/>
        <v>0</v>
      </c>
      <c r="Q64" s="44">
        <f t="shared" si="4"/>
        <v>0</v>
      </c>
      <c r="R64" s="119">
        <f t="shared" si="5"/>
        <v>0</v>
      </c>
      <c r="S64" s="120"/>
    </row>
    <row r="65" spans="2:19" x14ac:dyDescent="0.3">
      <c r="B65" s="24">
        <v>101914</v>
      </c>
      <c r="C65" s="116" t="s">
        <v>75</v>
      </c>
      <c r="D65" s="117"/>
      <c r="E65" s="117"/>
      <c r="F65" s="117"/>
      <c r="G65" s="117"/>
      <c r="H65" s="117"/>
      <c r="I65" s="117"/>
      <c r="J65" s="117"/>
      <c r="K65" s="118"/>
      <c r="L65" s="24" t="s">
        <v>52</v>
      </c>
      <c r="M65" s="26">
        <v>2</v>
      </c>
      <c r="N65" s="57"/>
      <c r="O65" s="57"/>
      <c r="P65" s="29">
        <f t="shared" si="6"/>
        <v>0</v>
      </c>
      <c r="Q65" s="44">
        <f t="shared" si="4"/>
        <v>0</v>
      </c>
      <c r="R65" s="119">
        <f t="shared" si="5"/>
        <v>0</v>
      </c>
      <c r="S65" s="120"/>
    </row>
    <row r="66" spans="2:19" ht="26" customHeight="1" x14ac:dyDescent="0.3">
      <c r="B66" s="24">
        <v>102122</v>
      </c>
      <c r="C66" s="116" t="s">
        <v>76</v>
      </c>
      <c r="D66" s="117"/>
      <c r="E66" s="117"/>
      <c r="F66" s="117"/>
      <c r="G66" s="117"/>
      <c r="H66" s="117"/>
      <c r="I66" s="117"/>
      <c r="J66" s="117"/>
      <c r="K66" s="118"/>
      <c r="L66" s="24" t="s">
        <v>52</v>
      </c>
      <c r="M66" s="26">
        <v>2</v>
      </c>
      <c r="N66" s="57"/>
      <c r="O66" s="57"/>
      <c r="P66" s="29">
        <f t="shared" si="6"/>
        <v>0</v>
      </c>
      <c r="Q66" s="44">
        <f t="shared" si="4"/>
        <v>0</v>
      </c>
      <c r="R66" s="119">
        <f t="shared" si="5"/>
        <v>0</v>
      </c>
      <c r="S66" s="120"/>
    </row>
    <row r="67" spans="2:19" ht="26" customHeight="1" x14ac:dyDescent="0.3">
      <c r="B67" s="24">
        <v>97488</v>
      </c>
      <c r="C67" s="116" t="s">
        <v>77</v>
      </c>
      <c r="D67" s="117"/>
      <c r="E67" s="117"/>
      <c r="F67" s="117"/>
      <c r="G67" s="117"/>
      <c r="H67" s="117"/>
      <c r="I67" s="117"/>
      <c r="J67" s="117"/>
      <c r="K67" s="118"/>
      <c r="L67" s="24" t="s">
        <v>52</v>
      </c>
      <c r="M67" s="26">
        <v>2</v>
      </c>
      <c r="N67" s="57"/>
      <c r="O67" s="57"/>
      <c r="P67" s="29">
        <f t="shared" si="6"/>
        <v>0</v>
      </c>
      <c r="Q67" s="44">
        <f>M67*O67*(1+$K$25)</f>
        <v>0</v>
      </c>
      <c r="R67" s="119">
        <f t="shared" si="5"/>
        <v>0</v>
      </c>
      <c r="S67" s="120"/>
    </row>
    <row r="68" spans="2:19" ht="26.5" customHeight="1" x14ac:dyDescent="0.3">
      <c r="B68" s="24">
        <v>97495</v>
      </c>
      <c r="C68" s="116" t="s">
        <v>78</v>
      </c>
      <c r="D68" s="117"/>
      <c r="E68" s="117"/>
      <c r="F68" s="117"/>
      <c r="G68" s="117"/>
      <c r="H68" s="117"/>
      <c r="I68" s="117"/>
      <c r="J68" s="117"/>
      <c r="K68" s="118"/>
      <c r="L68" s="24" t="s">
        <v>52</v>
      </c>
      <c r="M68" s="26">
        <v>23</v>
      </c>
      <c r="N68" s="57"/>
      <c r="O68" s="57"/>
      <c r="P68" s="29">
        <f t="shared" si="6"/>
        <v>0</v>
      </c>
      <c r="Q68" s="44">
        <f t="shared" si="4"/>
        <v>0</v>
      </c>
      <c r="R68" s="119">
        <f t="shared" si="5"/>
        <v>0</v>
      </c>
      <c r="S68" s="120"/>
    </row>
    <row r="69" spans="2:19" ht="26.5" customHeight="1" x14ac:dyDescent="0.3">
      <c r="B69" s="24">
        <v>97496</v>
      </c>
      <c r="C69" s="116" t="s">
        <v>79</v>
      </c>
      <c r="D69" s="117"/>
      <c r="E69" s="117"/>
      <c r="F69" s="117"/>
      <c r="G69" s="117"/>
      <c r="H69" s="117"/>
      <c r="I69" s="117"/>
      <c r="J69" s="117"/>
      <c r="K69" s="118"/>
      <c r="L69" s="24" t="s">
        <v>52</v>
      </c>
      <c r="M69" s="26">
        <v>2</v>
      </c>
      <c r="N69" s="57"/>
      <c r="O69" s="57"/>
      <c r="P69" s="29">
        <f t="shared" si="6"/>
        <v>0</v>
      </c>
      <c r="Q69" s="44">
        <f t="shared" si="4"/>
        <v>0</v>
      </c>
      <c r="R69" s="119">
        <f t="shared" si="5"/>
        <v>0</v>
      </c>
      <c r="S69" s="120"/>
    </row>
    <row r="70" spans="2:19" ht="17" customHeight="1" x14ac:dyDescent="0.3">
      <c r="B70" s="24">
        <v>99855</v>
      </c>
      <c r="C70" s="123" t="s">
        <v>80</v>
      </c>
      <c r="D70" s="124"/>
      <c r="E70" s="124"/>
      <c r="F70" s="124"/>
      <c r="G70" s="124"/>
      <c r="H70" s="124"/>
      <c r="I70" s="124"/>
      <c r="J70" s="124"/>
      <c r="K70" s="125"/>
      <c r="L70" s="24" t="s">
        <v>47</v>
      </c>
      <c r="M70" s="26">
        <v>156.35</v>
      </c>
      <c r="N70" s="57"/>
      <c r="O70" s="57"/>
      <c r="P70" s="29">
        <f t="shared" si="6"/>
        <v>0</v>
      </c>
      <c r="Q70" s="44">
        <f t="shared" si="4"/>
        <v>0</v>
      </c>
      <c r="R70" s="119">
        <f t="shared" si="5"/>
        <v>0</v>
      </c>
      <c r="S70" s="120"/>
    </row>
    <row r="71" spans="2:19" ht="17.5" customHeight="1" x14ac:dyDescent="0.3">
      <c r="B71" s="24" t="s">
        <v>81</v>
      </c>
      <c r="C71" s="116" t="s">
        <v>82</v>
      </c>
      <c r="D71" s="117"/>
      <c r="E71" s="117"/>
      <c r="F71" s="117"/>
      <c r="G71" s="117"/>
      <c r="H71" s="117"/>
      <c r="I71" s="117"/>
      <c r="J71" s="117"/>
      <c r="K71" s="118"/>
      <c r="L71" s="24" t="s">
        <v>52</v>
      </c>
      <c r="M71" s="26">
        <v>1</v>
      </c>
      <c r="N71" s="57"/>
      <c r="O71" s="57"/>
      <c r="P71" s="29">
        <f t="shared" si="6"/>
        <v>0</v>
      </c>
      <c r="Q71" s="44">
        <f t="shared" si="4"/>
        <v>0</v>
      </c>
      <c r="R71" s="119">
        <f t="shared" si="5"/>
        <v>0</v>
      </c>
      <c r="S71" s="120"/>
    </row>
    <row r="72" spans="2:19" ht="15.5" customHeight="1" x14ac:dyDescent="0.3">
      <c r="B72" s="24" t="s">
        <v>83</v>
      </c>
      <c r="C72" s="116" t="s">
        <v>84</v>
      </c>
      <c r="D72" s="117"/>
      <c r="E72" s="117"/>
      <c r="F72" s="117"/>
      <c r="G72" s="117"/>
      <c r="H72" s="117"/>
      <c r="I72" s="117"/>
      <c r="J72" s="117"/>
      <c r="K72" s="118"/>
      <c r="L72" s="24" t="s">
        <v>52</v>
      </c>
      <c r="M72" s="26">
        <v>1</v>
      </c>
      <c r="N72" s="57"/>
      <c r="O72" s="57"/>
      <c r="P72" s="29">
        <f t="shared" si="6"/>
        <v>0</v>
      </c>
      <c r="Q72" s="44">
        <f t="shared" si="4"/>
        <v>0</v>
      </c>
      <c r="R72" s="119">
        <f t="shared" si="5"/>
        <v>0</v>
      </c>
      <c r="S72" s="120"/>
    </row>
    <row r="73" spans="2:19" ht="17" customHeight="1" x14ac:dyDescent="0.3">
      <c r="B73" s="24" t="s">
        <v>85</v>
      </c>
      <c r="C73" s="116" t="s">
        <v>86</v>
      </c>
      <c r="D73" s="117"/>
      <c r="E73" s="117"/>
      <c r="F73" s="117"/>
      <c r="G73" s="117"/>
      <c r="H73" s="117"/>
      <c r="I73" s="117"/>
      <c r="J73" s="117"/>
      <c r="K73" s="118"/>
      <c r="L73" s="24" t="s">
        <v>52</v>
      </c>
      <c r="M73" s="26">
        <v>1</v>
      </c>
      <c r="N73" s="57"/>
      <c r="O73" s="57"/>
      <c r="P73" s="29">
        <f t="shared" si="6"/>
        <v>0</v>
      </c>
      <c r="Q73" s="44">
        <f t="shared" si="4"/>
        <v>0</v>
      </c>
      <c r="R73" s="119">
        <f t="shared" si="5"/>
        <v>0</v>
      </c>
      <c r="S73" s="120"/>
    </row>
    <row r="74" spans="2:19" ht="16.5" customHeight="1" x14ac:dyDescent="0.3">
      <c r="B74" s="24" t="s">
        <v>87</v>
      </c>
      <c r="C74" s="123" t="s">
        <v>88</v>
      </c>
      <c r="D74" s="124"/>
      <c r="E74" s="124"/>
      <c r="F74" s="124"/>
      <c r="G74" s="124"/>
      <c r="H74" s="124"/>
      <c r="I74" s="124"/>
      <c r="J74" s="124"/>
      <c r="K74" s="125"/>
      <c r="L74" s="24" t="s">
        <v>52</v>
      </c>
      <c r="M74" s="26">
        <v>1</v>
      </c>
      <c r="N74" s="57"/>
      <c r="O74" s="57"/>
      <c r="P74" s="29">
        <f t="shared" si="6"/>
        <v>0</v>
      </c>
      <c r="Q74" s="44">
        <f t="shared" si="4"/>
        <v>0</v>
      </c>
      <c r="R74" s="119">
        <f t="shared" si="5"/>
        <v>0</v>
      </c>
      <c r="S74" s="120"/>
    </row>
    <row r="75" spans="2:19" ht="26.5" customHeight="1" x14ac:dyDescent="0.3">
      <c r="B75" s="24">
        <v>92377</v>
      </c>
      <c r="C75" s="116" t="s">
        <v>89</v>
      </c>
      <c r="D75" s="117"/>
      <c r="E75" s="117"/>
      <c r="F75" s="117"/>
      <c r="G75" s="117"/>
      <c r="H75" s="117"/>
      <c r="I75" s="117"/>
      <c r="J75" s="117"/>
      <c r="K75" s="118"/>
      <c r="L75" s="24" t="s">
        <v>52</v>
      </c>
      <c r="M75" s="26">
        <v>15</v>
      </c>
      <c r="N75" s="57"/>
      <c r="O75" s="57"/>
      <c r="P75" s="29">
        <f t="shared" si="6"/>
        <v>0</v>
      </c>
      <c r="Q75" s="44">
        <f t="shared" si="4"/>
        <v>0</v>
      </c>
      <c r="R75" s="119">
        <f t="shared" si="5"/>
        <v>0</v>
      </c>
      <c r="S75" s="120"/>
    </row>
    <row r="76" spans="2:19" ht="27" customHeight="1" x14ac:dyDescent="0.3">
      <c r="B76" s="24">
        <v>92390</v>
      </c>
      <c r="C76" s="116" t="s">
        <v>90</v>
      </c>
      <c r="D76" s="117"/>
      <c r="E76" s="117"/>
      <c r="F76" s="117"/>
      <c r="G76" s="117"/>
      <c r="H76" s="117"/>
      <c r="I76" s="117"/>
      <c r="J76" s="117"/>
      <c r="K76" s="118"/>
      <c r="L76" s="24" t="s">
        <v>52</v>
      </c>
      <c r="M76" s="26">
        <v>23</v>
      </c>
      <c r="N76" s="57"/>
      <c r="O76" s="57"/>
      <c r="P76" s="29">
        <f t="shared" si="6"/>
        <v>0</v>
      </c>
      <c r="Q76" s="44">
        <f t="shared" si="4"/>
        <v>0</v>
      </c>
      <c r="R76" s="119">
        <f t="shared" si="5"/>
        <v>0</v>
      </c>
      <c r="S76" s="120"/>
    </row>
    <row r="77" spans="2:19" ht="26" customHeight="1" x14ac:dyDescent="0.3">
      <c r="B77" s="24">
        <v>92636</v>
      </c>
      <c r="C77" s="116" t="s">
        <v>91</v>
      </c>
      <c r="D77" s="117"/>
      <c r="E77" s="117"/>
      <c r="F77" s="117"/>
      <c r="G77" s="117"/>
      <c r="H77" s="117"/>
      <c r="I77" s="117"/>
      <c r="J77" s="117"/>
      <c r="K77" s="118"/>
      <c r="L77" s="24" t="s">
        <v>52</v>
      </c>
      <c r="M77" s="26">
        <v>4</v>
      </c>
      <c r="N77" s="57"/>
      <c r="O77" s="57"/>
      <c r="P77" s="29">
        <f t="shared" si="6"/>
        <v>0</v>
      </c>
      <c r="Q77" s="44">
        <f t="shared" si="4"/>
        <v>0</v>
      </c>
      <c r="R77" s="119">
        <f t="shared" si="5"/>
        <v>0</v>
      </c>
      <c r="S77" s="120"/>
    </row>
    <row r="78" spans="2:19" ht="17" customHeight="1" x14ac:dyDescent="0.3">
      <c r="B78" s="24">
        <v>90838</v>
      </c>
      <c r="C78" s="123" t="s">
        <v>92</v>
      </c>
      <c r="D78" s="124"/>
      <c r="E78" s="124"/>
      <c r="F78" s="124"/>
      <c r="G78" s="124"/>
      <c r="H78" s="124"/>
      <c r="I78" s="124"/>
      <c r="J78" s="124"/>
      <c r="K78" s="125"/>
      <c r="L78" s="24" t="s">
        <v>52</v>
      </c>
      <c r="M78" s="26">
        <v>17</v>
      </c>
      <c r="N78" s="57"/>
      <c r="O78" s="57"/>
      <c r="P78" s="29">
        <f t="shared" si="6"/>
        <v>0</v>
      </c>
      <c r="Q78" s="44">
        <f t="shared" si="4"/>
        <v>0</v>
      </c>
      <c r="R78" s="119">
        <f t="shared" si="5"/>
        <v>0</v>
      </c>
      <c r="S78" s="120"/>
    </row>
    <row r="79" spans="2:19" ht="16.5" customHeight="1" x14ac:dyDescent="0.3">
      <c r="B79" s="24" t="s">
        <v>93</v>
      </c>
      <c r="C79" s="123" t="s">
        <v>94</v>
      </c>
      <c r="D79" s="124"/>
      <c r="E79" s="124"/>
      <c r="F79" s="124"/>
      <c r="G79" s="124"/>
      <c r="H79" s="124"/>
      <c r="I79" s="124"/>
      <c r="J79" s="124"/>
      <c r="K79" s="125"/>
      <c r="L79" s="24" t="s">
        <v>52</v>
      </c>
      <c r="M79" s="26">
        <v>1</v>
      </c>
      <c r="N79" s="57"/>
      <c r="O79" s="57"/>
      <c r="P79" s="29">
        <f t="shared" si="6"/>
        <v>0</v>
      </c>
      <c r="Q79" s="44">
        <f t="shared" si="4"/>
        <v>0</v>
      </c>
      <c r="R79" s="119">
        <f t="shared" si="5"/>
        <v>0</v>
      </c>
      <c r="S79" s="120"/>
    </row>
    <row r="80" spans="2:19" ht="15.5" customHeight="1" x14ac:dyDescent="0.3">
      <c r="B80" s="24" t="s">
        <v>95</v>
      </c>
      <c r="C80" s="116" t="s">
        <v>96</v>
      </c>
      <c r="D80" s="117"/>
      <c r="E80" s="117"/>
      <c r="F80" s="117"/>
      <c r="G80" s="117"/>
      <c r="H80" s="117"/>
      <c r="I80" s="117"/>
      <c r="J80" s="117"/>
      <c r="K80" s="118"/>
      <c r="L80" s="24" t="s">
        <v>52</v>
      </c>
      <c r="M80" s="26">
        <v>120</v>
      </c>
      <c r="N80" s="57"/>
      <c r="O80" s="57"/>
      <c r="P80" s="29">
        <f t="shared" si="6"/>
        <v>0</v>
      </c>
      <c r="Q80" s="44">
        <f t="shared" si="4"/>
        <v>0</v>
      </c>
      <c r="R80" s="119">
        <f t="shared" si="5"/>
        <v>0</v>
      </c>
      <c r="S80" s="120"/>
    </row>
    <row r="81" spans="2:19" ht="16" customHeight="1" x14ac:dyDescent="0.3">
      <c r="B81" s="24" t="s">
        <v>97</v>
      </c>
      <c r="C81" s="116" t="s">
        <v>98</v>
      </c>
      <c r="D81" s="117"/>
      <c r="E81" s="117"/>
      <c r="F81" s="117"/>
      <c r="G81" s="117"/>
      <c r="H81" s="117"/>
      <c r="I81" s="117"/>
      <c r="J81" s="117"/>
      <c r="K81" s="118"/>
      <c r="L81" s="24" t="s">
        <v>52</v>
      </c>
      <c r="M81" s="26">
        <v>120</v>
      </c>
      <c r="N81" s="57"/>
      <c r="O81" s="57"/>
      <c r="P81" s="29">
        <f t="shared" si="6"/>
        <v>0</v>
      </c>
      <c r="Q81" s="44">
        <f t="shared" si="4"/>
        <v>0</v>
      </c>
      <c r="R81" s="119">
        <f t="shared" si="5"/>
        <v>0</v>
      </c>
      <c r="S81" s="120"/>
    </row>
    <row r="82" spans="2:19" x14ac:dyDescent="0.3">
      <c r="B82" s="24" t="s">
        <v>99</v>
      </c>
      <c r="C82" s="116" t="s">
        <v>100</v>
      </c>
      <c r="D82" s="117"/>
      <c r="E82" s="117"/>
      <c r="F82" s="117"/>
      <c r="G82" s="117"/>
      <c r="H82" s="117"/>
      <c r="I82" s="117"/>
      <c r="J82" s="117"/>
      <c r="K82" s="118"/>
      <c r="L82" s="24" t="s">
        <v>52</v>
      </c>
      <c r="M82" s="26">
        <v>20</v>
      </c>
      <c r="N82" s="57"/>
      <c r="O82" s="57"/>
      <c r="P82" s="29">
        <f t="shared" si="6"/>
        <v>0</v>
      </c>
      <c r="Q82" s="44">
        <f t="shared" si="4"/>
        <v>0</v>
      </c>
      <c r="R82" s="119">
        <f t="shared" si="5"/>
        <v>0</v>
      </c>
      <c r="S82" s="120"/>
    </row>
    <row r="83" spans="2:19" ht="13.5" thickBot="1" x14ac:dyDescent="0.35">
      <c r="B83" s="31" t="s">
        <v>101</v>
      </c>
      <c r="C83" s="111" t="s">
        <v>102</v>
      </c>
      <c r="D83" s="112"/>
      <c r="E83" s="112"/>
      <c r="F83" s="112"/>
      <c r="G83" s="112"/>
      <c r="H83" s="112"/>
      <c r="I83" s="112"/>
      <c r="J83" s="112"/>
      <c r="K83" s="113"/>
      <c r="L83" s="31" t="s">
        <v>52</v>
      </c>
      <c r="M83" s="33">
        <v>1</v>
      </c>
      <c r="N83" s="58"/>
      <c r="O83" s="58"/>
      <c r="P83" s="34">
        <f t="shared" si="6"/>
        <v>0</v>
      </c>
      <c r="Q83" s="53">
        <f t="shared" si="4"/>
        <v>0</v>
      </c>
      <c r="R83" s="121">
        <f t="shared" si="5"/>
        <v>0</v>
      </c>
      <c r="S83" s="122"/>
    </row>
    <row r="84" spans="2:19" ht="13.5" thickBot="1" x14ac:dyDescent="0.35"/>
    <row r="85" spans="2:19" ht="13.5" thickBot="1" x14ac:dyDescent="0.35">
      <c r="L85" s="96" t="s">
        <v>103</v>
      </c>
      <c r="M85" s="97"/>
      <c r="N85" s="97"/>
      <c r="O85" s="97"/>
      <c r="P85" s="97"/>
      <c r="Q85" s="98"/>
      <c r="R85" s="99">
        <f>SUM(R61:S83)</f>
        <v>0</v>
      </c>
      <c r="S85" s="88"/>
    </row>
    <row r="87" spans="2:19" ht="13.5" thickBot="1" x14ac:dyDescent="0.35"/>
    <row r="88" spans="2:19" ht="13.5" thickBot="1" x14ac:dyDescent="0.35">
      <c r="B88" s="100" t="s">
        <v>33</v>
      </c>
      <c r="C88" s="86" t="s">
        <v>27</v>
      </c>
      <c r="D88" s="87"/>
      <c r="E88" s="87"/>
      <c r="F88" s="87"/>
      <c r="G88" s="87"/>
      <c r="H88" s="87"/>
      <c r="I88" s="87"/>
      <c r="J88" s="87"/>
      <c r="K88" s="88"/>
      <c r="L88" s="102" t="s">
        <v>34</v>
      </c>
      <c r="M88" s="102" t="s">
        <v>35</v>
      </c>
      <c r="N88" s="104" t="s">
        <v>36</v>
      </c>
      <c r="O88" s="105"/>
      <c r="P88" s="104" t="s">
        <v>37</v>
      </c>
      <c r="Q88" s="105"/>
      <c r="R88" s="84" t="s">
        <v>38</v>
      </c>
      <c r="S88" s="85"/>
    </row>
    <row r="89" spans="2:19" ht="13.5" thickBot="1" x14ac:dyDescent="0.35">
      <c r="B89" s="101"/>
      <c r="C89" s="86" t="s">
        <v>39</v>
      </c>
      <c r="D89" s="87"/>
      <c r="E89" s="87"/>
      <c r="F89" s="87"/>
      <c r="G89" s="87"/>
      <c r="H89" s="87"/>
      <c r="I89" s="87"/>
      <c r="J89" s="87"/>
      <c r="K89" s="88"/>
      <c r="L89" s="103"/>
      <c r="M89" s="103"/>
      <c r="N89" s="59" t="s">
        <v>40</v>
      </c>
      <c r="O89" s="60" t="s">
        <v>7</v>
      </c>
      <c r="P89" s="59" t="s">
        <v>40</v>
      </c>
      <c r="Q89" s="60" t="s">
        <v>7</v>
      </c>
      <c r="R89" s="89" t="s">
        <v>41</v>
      </c>
      <c r="S89" s="90"/>
    </row>
    <row r="90" spans="2:19" ht="15" customHeight="1" x14ac:dyDescent="0.3">
      <c r="B90" s="38">
        <v>99802</v>
      </c>
      <c r="C90" s="106" t="s">
        <v>104</v>
      </c>
      <c r="D90" s="107"/>
      <c r="E90" s="107"/>
      <c r="F90" s="107"/>
      <c r="G90" s="107"/>
      <c r="H90" s="107"/>
      <c r="I90" s="107"/>
      <c r="J90" s="107"/>
      <c r="K90" s="108"/>
      <c r="L90" s="17" t="s">
        <v>43</v>
      </c>
      <c r="M90" s="55">
        <v>9</v>
      </c>
      <c r="N90" s="41">
        <v>0</v>
      </c>
      <c r="O90" s="40"/>
      <c r="P90" s="41">
        <f>M90*N90*(1+$J$25)</f>
        <v>0</v>
      </c>
      <c r="Q90" s="42">
        <f>M90*O90*(1+$K$25)</f>
        <v>0</v>
      </c>
      <c r="R90" s="109">
        <f>P90+Q90</f>
        <v>0</v>
      </c>
      <c r="S90" s="110"/>
    </row>
    <row r="91" spans="2:19" ht="27.5" customHeight="1" thickBot="1" x14ac:dyDescent="0.35">
      <c r="B91" s="31">
        <v>100981</v>
      </c>
      <c r="C91" s="111" t="s">
        <v>105</v>
      </c>
      <c r="D91" s="112"/>
      <c r="E91" s="112"/>
      <c r="F91" s="112"/>
      <c r="G91" s="112"/>
      <c r="H91" s="112"/>
      <c r="I91" s="112"/>
      <c r="J91" s="112"/>
      <c r="K91" s="113"/>
      <c r="L91" s="31" t="s">
        <v>106</v>
      </c>
      <c r="M91" s="33">
        <v>60</v>
      </c>
      <c r="N91" s="51"/>
      <c r="O91" s="52"/>
      <c r="P91" s="36">
        <f>M91*N91*(1+$J$25)</f>
        <v>0</v>
      </c>
      <c r="Q91" s="61">
        <f>M91*O91*(1+$K$25)</f>
        <v>0</v>
      </c>
      <c r="R91" s="114">
        <f>P91+Q91</f>
        <v>0</v>
      </c>
      <c r="S91" s="115"/>
    </row>
    <row r="92" spans="2:19" ht="13.5" thickBot="1" x14ac:dyDescent="0.35"/>
    <row r="93" spans="2:19" ht="13.5" thickBot="1" x14ac:dyDescent="0.35">
      <c r="L93" s="96" t="s">
        <v>107</v>
      </c>
      <c r="M93" s="97"/>
      <c r="N93" s="97"/>
      <c r="O93" s="97"/>
      <c r="P93" s="97"/>
      <c r="Q93" s="98"/>
      <c r="R93" s="99">
        <f>SUM(R90:S91)</f>
        <v>0</v>
      </c>
      <c r="S93" s="88"/>
    </row>
    <row r="95" spans="2:19" ht="13.5" thickBot="1" x14ac:dyDescent="0.35"/>
    <row r="96" spans="2:19" ht="13.5" thickBot="1" x14ac:dyDescent="0.35">
      <c r="B96" s="100" t="s">
        <v>33</v>
      </c>
      <c r="C96" s="86" t="s">
        <v>29</v>
      </c>
      <c r="D96" s="87"/>
      <c r="E96" s="87"/>
      <c r="F96" s="87"/>
      <c r="G96" s="87"/>
      <c r="H96" s="87"/>
      <c r="I96" s="87"/>
      <c r="J96" s="87"/>
      <c r="K96" s="88"/>
      <c r="L96" s="102" t="s">
        <v>34</v>
      </c>
      <c r="M96" s="102" t="s">
        <v>35</v>
      </c>
      <c r="N96" s="104" t="s">
        <v>36</v>
      </c>
      <c r="O96" s="105"/>
      <c r="P96" s="104" t="s">
        <v>37</v>
      </c>
      <c r="Q96" s="105"/>
      <c r="R96" s="84" t="s">
        <v>38</v>
      </c>
      <c r="S96" s="85"/>
    </row>
    <row r="97" spans="2:19" ht="13.5" thickBot="1" x14ac:dyDescent="0.35">
      <c r="B97" s="101"/>
      <c r="C97" s="86" t="s">
        <v>39</v>
      </c>
      <c r="D97" s="87"/>
      <c r="E97" s="87"/>
      <c r="F97" s="87"/>
      <c r="G97" s="87"/>
      <c r="H97" s="87"/>
      <c r="I97" s="87"/>
      <c r="J97" s="87"/>
      <c r="K97" s="88"/>
      <c r="L97" s="103"/>
      <c r="M97" s="103"/>
      <c r="N97" s="59" t="s">
        <v>40</v>
      </c>
      <c r="O97" s="60" t="s">
        <v>7</v>
      </c>
      <c r="P97" s="59" t="s">
        <v>40</v>
      </c>
      <c r="Q97" s="60" t="s">
        <v>7</v>
      </c>
      <c r="R97" s="89" t="s">
        <v>41</v>
      </c>
      <c r="S97" s="90"/>
    </row>
    <row r="98" spans="2:19" ht="13.5" thickBot="1" x14ac:dyDescent="0.35">
      <c r="B98" s="62">
        <v>90775</v>
      </c>
      <c r="C98" s="91" t="s">
        <v>108</v>
      </c>
      <c r="D98" s="92"/>
      <c r="E98" s="92"/>
      <c r="F98" s="92"/>
      <c r="G98" s="92"/>
      <c r="H98" s="92"/>
      <c r="I98" s="92"/>
      <c r="J98" s="92"/>
      <c r="K98" s="93"/>
      <c r="L98" s="63" t="s">
        <v>109</v>
      </c>
      <c r="M98" s="64">
        <v>60</v>
      </c>
      <c r="N98" s="65"/>
      <c r="O98" s="66"/>
      <c r="P98" s="67">
        <f>M98*N98*(1+$J$25)</f>
        <v>0</v>
      </c>
      <c r="Q98" s="68">
        <f>M98*O98*(1+$K$25)</f>
        <v>0</v>
      </c>
      <c r="R98" s="94">
        <f>P98+Q98</f>
        <v>0</v>
      </c>
      <c r="S98" s="95"/>
    </row>
    <row r="99" spans="2:19" ht="13.5" thickBot="1" x14ac:dyDescent="0.35"/>
    <row r="100" spans="2:19" ht="13.5" thickBot="1" x14ac:dyDescent="0.35">
      <c r="L100" s="96" t="s">
        <v>110</v>
      </c>
      <c r="M100" s="97"/>
      <c r="N100" s="97"/>
      <c r="O100" s="97"/>
      <c r="P100" s="97"/>
      <c r="Q100" s="98"/>
      <c r="R100" s="99">
        <f>SUM(R98:S98)</f>
        <v>0</v>
      </c>
      <c r="S100" s="88"/>
    </row>
  </sheetData>
  <mergeCells count="174">
    <mergeCell ref="F15:H15"/>
    <mergeCell ref="O15:Q15"/>
    <mergeCell ref="F16:H16"/>
    <mergeCell ref="N16:Q16"/>
    <mergeCell ref="R16:S16"/>
    <mergeCell ref="F17:H17"/>
    <mergeCell ref="N17:Q17"/>
    <mergeCell ref="R17:S17"/>
    <mergeCell ref="B2:S2"/>
    <mergeCell ref="B3:S3"/>
    <mergeCell ref="B4:S4"/>
    <mergeCell ref="B6:S6"/>
    <mergeCell ref="B8:S9"/>
    <mergeCell ref="F13:I14"/>
    <mergeCell ref="K13:K14"/>
    <mergeCell ref="O14:Q14"/>
    <mergeCell ref="F20:H23"/>
    <mergeCell ref="N20:Q20"/>
    <mergeCell ref="R20:S20"/>
    <mergeCell ref="N21:Q21"/>
    <mergeCell ref="R21:S21"/>
    <mergeCell ref="N23:Q23"/>
    <mergeCell ref="R23:S23"/>
    <mergeCell ref="F18:H18"/>
    <mergeCell ref="N18:Q18"/>
    <mergeCell ref="R18:S18"/>
    <mergeCell ref="F19:H19"/>
    <mergeCell ref="N19:Q19"/>
    <mergeCell ref="R19:S19"/>
    <mergeCell ref="R28:S28"/>
    <mergeCell ref="C29:K29"/>
    <mergeCell ref="R29:S29"/>
    <mergeCell ref="C30:K30"/>
    <mergeCell ref="R30:S30"/>
    <mergeCell ref="C31:K31"/>
    <mergeCell ref="R31:S31"/>
    <mergeCell ref="B28:B29"/>
    <mergeCell ref="C28:K28"/>
    <mergeCell ref="L28:L29"/>
    <mergeCell ref="M28:M29"/>
    <mergeCell ref="N28:O28"/>
    <mergeCell ref="P28:Q28"/>
    <mergeCell ref="B38:B39"/>
    <mergeCell ref="C38:K38"/>
    <mergeCell ref="L38:L39"/>
    <mergeCell ref="M38:M39"/>
    <mergeCell ref="N38:O38"/>
    <mergeCell ref="P38:Q38"/>
    <mergeCell ref="C32:K32"/>
    <mergeCell ref="R32:S32"/>
    <mergeCell ref="C33:K33"/>
    <mergeCell ref="R33:S33"/>
    <mergeCell ref="L35:Q35"/>
    <mergeCell ref="R35:S35"/>
    <mergeCell ref="C42:K42"/>
    <mergeCell ref="R42:S42"/>
    <mergeCell ref="C43:K43"/>
    <mergeCell ref="R43:S43"/>
    <mergeCell ref="C44:K44"/>
    <mergeCell ref="R44:S44"/>
    <mergeCell ref="R38:S38"/>
    <mergeCell ref="C39:K39"/>
    <mergeCell ref="R39:S39"/>
    <mergeCell ref="C40:K40"/>
    <mergeCell ref="R40:S40"/>
    <mergeCell ref="C41:K41"/>
    <mergeCell ref="R41:S41"/>
    <mergeCell ref="C48:K48"/>
    <mergeCell ref="R48:S48"/>
    <mergeCell ref="C49:K49"/>
    <mergeCell ref="R49:S49"/>
    <mergeCell ref="C50:K50"/>
    <mergeCell ref="R50:S50"/>
    <mergeCell ref="C45:K45"/>
    <mergeCell ref="R45:S45"/>
    <mergeCell ref="C46:K46"/>
    <mergeCell ref="R46:S46"/>
    <mergeCell ref="C47:K47"/>
    <mergeCell ref="R47:S47"/>
    <mergeCell ref="B59:B60"/>
    <mergeCell ref="C59:K59"/>
    <mergeCell ref="L59:L60"/>
    <mergeCell ref="M59:M60"/>
    <mergeCell ref="N59:O59"/>
    <mergeCell ref="P59:Q59"/>
    <mergeCell ref="C51:K51"/>
    <mergeCell ref="R51:S51"/>
    <mergeCell ref="C52:K52"/>
    <mergeCell ref="R52:S52"/>
    <mergeCell ref="C53:K53"/>
    <mergeCell ref="R53:S53"/>
    <mergeCell ref="R59:S59"/>
    <mergeCell ref="C60:K60"/>
    <mergeCell ref="R60:S60"/>
    <mergeCell ref="C61:K61"/>
    <mergeCell ref="R61:S61"/>
    <mergeCell ref="C62:K62"/>
    <mergeCell ref="R62:S62"/>
    <mergeCell ref="C54:K54"/>
    <mergeCell ref="R54:S54"/>
    <mergeCell ref="L56:Q56"/>
    <mergeCell ref="R56:S56"/>
    <mergeCell ref="C66:K66"/>
    <mergeCell ref="R66:S66"/>
    <mergeCell ref="C67:K67"/>
    <mergeCell ref="R67:S67"/>
    <mergeCell ref="C68:K68"/>
    <mergeCell ref="R68:S68"/>
    <mergeCell ref="C63:K63"/>
    <mergeCell ref="R63:S63"/>
    <mergeCell ref="C64:K64"/>
    <mergeCell ref="R64:S64"/>
    <mergeCell ref="C65:K65"/>
    <mergeCell ref="R65:S65"/>
    <mergeCell ref="C72:K72"/>
    <mergeCell ref="R72:S72"/>
    <mergeCell ref="C73:K73"/>
    <mergeCell ref="R73:S73"/>
    <mergeCell ref="C74:K74"/>
    <mergeCell ref="R74:S74"/>
    <mergeCell ref="C69:K69"/>
    <mergeCell ref="R69:S69"/>
    <mergeCell ref="C70:K70"/>
    <mergeCell ref="R70:S70"/>
    <mergeCell ref="C71:K71"/>
    <mergeCell ref="R71:S71"/>
    <mergeCell ref="C78:K78"/>
    <mergeCell ref="R78:S78"/>
    <mergeCell ref="C79:K79"/>
    <mergeCell ref="R79:S79"/>
    <mergeCell ref="C80:K80"/>
    <mergeCell ref="R80:S80"/>
    <mergeCell ref="C75:K75"/>
    <mergeCell ref="R75:S75"/>
    <mergeCell ref="C76:K76"/>
    <mergeCell ref="R76:S76"/>
    <mergeCell ref="C77:K77"/>
    <mergeCell ref="R77:S77"/>
    <mergeCell ref="B88:B89"/>
    <mergeCell ref="C88:K88"/>
    <mergeCell ref="L88:L89"/>
    <mergeCell ref="M88:M89"/>
    <mergeCell ref="N88:O88"/>
    <mergeCell ref="P88:Q88"/>
    <mergeCell ref="R88:S88"/>
    <mergeCell ref="C89:K89"/>
    <mergeCell ref="C81:K81"/>
    <mergeCell ref="R81:S81"/>
    <mergeCell ref="C82:K82"/>
    <mergeCell ref="R82:S82"/>
    <mergeCell ref="C83:K83"/>
    <mergeCell ref="R83:S83"/>
    <mergeCell ref="R89:S89"/>
    <mergeCell ref="C90:K90"/>
    <mergeCell ref="R90:S90"/>
    <mergeCell ref="C91:K91"/>
    <mergeCell ref="R91:S91"/>
    <mergeCell ref="L93:Q93"/>
    <mergeCell ref="R93:S93"/>
    <mergeCell ref="L85:Q85"/>
    <mergeCell ref="R85:S85"/>
    <mergeCell ref="R96:S96"/>
    <mergeCell ref="C97:K97"/>
    <mergeCell ref="R97:S97"/>
    <mergeCell ref="C98:K98"/>
    <mergeCell ref="R98:S98"/>
    <mergeCell ref="L100:Q100"/>
    <mergeCell ref="R100:S100"/>
    <mergeCell ref="B96:B97"/>
    <mergeCell ref="C96:K96"/>
    <mergeCell ref="L96:L97"/>
    <mergeCell ref="M96:M97"/>
    <mergeCell ref="N96:O96"/>
    <mergeCell ref="P96:Q96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66F85-7597-4373-8CBD-01AFCE214860}">
  <dimension ref="B1:Q21"/>
  <sheetViews>
    <sheetView topLeftCell="A3" workbookViewId="0">
      <selection activeCell="N15" sqref="N15:O15"/>
    </sheetView>
  </sheetViews>
  <sheetFormatPr defaultRowHeight="13" x14ac:dyDescent="0.3"/>
  <cols>
    <col min="1" max="1" width="2" style="1" customWidth="1"/>
    <col min="2" max="16384" width="8.7265625" style="1"/>
  </cols>
  <sheetData>
    <row r="1" spans="2:17" ht="13.5" thickBot="1" x14ac:dyDescent="0.35"/>
    <row r="2" spans="2:17" ht="19" thickBot="1" x14ac:dyDescent="0.5">
      <c r="B2" s="244" t="s">
        <v>2</v>
      </c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6"/>
    </row>
    <row r="3" spans="2:17" ht="19" thickBot="1" x14ac:dyDescent="0.5"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</row>
    <row r="4" spans="2:17" x14ac:dyDescent="0.3">
      <c r="B4" s="247" t="s">
        <v>111</v>
      </c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9"/>
    </row>
    <row r="5" spans="2:17" ht="13.5" thickBot="1" x14ac:dyDescent="0.35">
      <c r="B5" s="250"/>
      <c r="C5" s="251"/>
      <c r="D5" s="251"/>
      <c r="E5" s="251"/>
      <c r="F5" s="251"/>
      <c r="G5" s="251"/>
      <c r="H5" s="251"/>
      <c r="I5" s="251"/>
      <c r="J5" s="251"/>
      <c r="K5" s="251"/>
      <c r="L5" s="251"/>
      <c r="M5" s="251"/>
      <c r="N5" s="251"/>
      <c r="O5" s="251"/>
      <c r="P5" s="251"/>
      <c r="Q5" s="252"/>
    </row>
    <row r="6" spans="2:17" ht="13.5" thickBot="1" x14ac:dyDescent="0.35"/>
    <row r="7" spans="2:17" ht="13.5" thickBot="1" x14ac:dyDescent="0.35">
      <c r="B7" s="253" t="s">
        <v>14</v>
      </c>
      <c r="C7" s="254"/>
      <c r="D7" s="254"/>
      <c r="E7" s="255"/>
      <c r="F7" s="70" t="s">
        <v>112</v>
      </c>
      <c r="G7" s="71" t="s">
        <v>112</v>
      </c>
      <c r="H7" s="70" t="s">
        <v>112</v>
      </c>
      <c r="I7" s="72" t="s">
        <v>112</v>
      </c>
      <c r="J7" s="70" t="s">
        <v>112</v>
      </c>
      <c r="K7" s="71" t="s">
        <v>112</v>
      </c>
      <c r="L7" s="73" t="s">
        <v>112</v>
      </c>
      <c r="M7" s="74" t="s">
        <v>112</v>
      </c>
      <c r="N7" s="73" t="s">
        <v>112</v>
      </c>
      <c r="O7" s="74" t="s">
        <v>112</v>
      </c>
      <c r="P7" s="73" t="s">
        <v>112</v>
      </c>
      <c r="Q7" s="74" t="s">
        <v>112</v>
      </c>
    </row>
    <row r="8" spans="2:17" x14ac:dyDescent="0.3">
      <c r="B8" s="226" t="s">
        <v>18</v>
      </c>
      <c r="C8" s="227"/>
      <c r="D8" s="227"/>
      <c r="E8" s="228"/>
      <c r="F8" s="241"/>
      <c r="G8" s="242"/>
      <c r="H8" s="75"/>
      <c r="I8" s="76"/>
      <c r="J8" s="75"/>
      <c r="K8" s="76"/>
      <c r="L8" s="75"/>
      <c r="M8" s="76"/>
      <c r="N8" s="75"/>
      <c r="O8" s="76"/>
      <c r="P8" s="75"/>
      <c r="Q8" s="76"/>
    </row>
    <row r="9" spans="2:17" ht="13.5" thickBot="1" x14ac:dyDescent="0.35">
      <c r="B9" s="229"/>
      <c r="C9" s="230"/>
      <c r="D9" s="230"/>
      <c r="E9" s="231"/>
      <c r="F9" s="208">
        <f>LICITANTE!R35</f>
        <v>0</v>
      </c>
      <c r="G9" s="209"/>
      <c r="H9" s="208">
        <v>0</v>
      </c>
      <c r="I9" s="209"/>
      <c r="J9" s="208">
        <v>0</v>
      </c>
      <c r="K9" s="209"/>
      <c r="L9" s="208">
        <v>0</v>
      </c>
      <c r="M9" s="209"/>
      <c r="N9" s="208">
        <v>0</v>
      </c>
      <c r="O9" s="209"/>
      <c r="P9" s="208">
        <v>0</v>
      </c>
      <c r="Q9" s="209"/>
    </row>
    <row r="10" spans="2:17" x14ac:dyDescent="0.3">
      <c r="B10" s="226" t="s">
        <v>21</v>
      </c>
      <c r="C10" s="227"/>
      <c r="D10" s="227"/>
      <c r="E10" s="228"/>
      <c r="F10" s="75"/>
      <c r="G10" s="76"/>
      <c r="H10" s="241"/>
      <c r="I10" s="242"/>
      <c r="J10" s="241"/>
      <c r="K10" s="242"/>
      <c r="L10" s="75"/>
      <c r="M10" s="76"/>
      <c r="N10" s="75"/>
      <c r="O10" s="76"/>
      <c r="P10" s="75"/>
      <c r="Q10" s="76"/>
    </row>
    <row r="11" spans="2:17" ht="13.5" thickBot="1" x14ac:dyDescent="0.35">
      <c r="B11" s="229"/>
      <c r="C11" s="230"/>
      <c r="D11" s="230"/>
      <c r="E11" s="231"/>
      <c r="F11" s="224">
        <v>0</v>
      </c>
      <c r="G11" s="225"/>
      <c r="H11" s="224">
        <f>LICITANTE!R56/2</f>
        <v>0</v>
      </c>
      <c r="I11" s="225"/>
      <c r="J11" s="224">
        <f>LICITANTE!R56/2</f>
        <v>0</v>
      </c>
      <c r="K11" s="225"/>
      <c r="L11" s="224">
        <v>0</v>
      </c>
      <c r="M11" s="225"/>
      <c r="N11" s="224">
        <v>0</v>
      </c>
      <c r="O11" s="225"/>
      <c r="P11" s="224">
        <v>0</v>
      </c>
      <c r="Q11" s="225"/>
    </row>
    <row r="12" spans="2:17" x14ac:dyDescent="0.3">
      <c r="B12" s="235" t="s">
        <v>24</v>
      </c>
      <c r="C12" s="236"/>
      <c r="D12" s="236"/>
      <c r="E12" s="237"/>
      <c r="F12" s="75"/>
      <c r="G12" s="76"/>
      <c r="H12" s="75"/>
      <c r="I12" s="76"/>
      <c r="J12" s="77"/>
      <c r="K12" s="78"/>
      <c r="L12" s="241"/>
      <c r="M12" s="242"/>
      <c r="N12" s="241"/>
      <c r="O12" s="242"/>
      <c r="P12" s="79"/>
      <c r="Q12" s="76"/>
    </row>
    <row r="13" spans="2:17" ht="13.5" thickBot="1" x14ac:dyDescent="0.35">
      <c r="B13" s="238"/>
      <c r="C13" s="239"/>
      <c r="D13" s="239"/>
      <c r="E13" s="240"/>
      <c r="F13" s="224">
        <v>0</v>
      </c>
      <c r="G13" s="225"/>
      <c r="H13" s="224">
        <v>0</v>
      </c>
      <c r="I13" s="225"/>
      <c r="J13" s="224">
        <f>LICITANTE!R85/6</f>
        <v>0</v>
      </c>
      <c r="K13" s="243"/>
      <c r="L13" s="224">
        <f>LICITANTE!R85/3</f>
        <v>0</v>
      </c>
      <c r="M13" s="225"/>
      <c r="N13" s="224">
        <f>LICITANTE!R85/3</f>
        <v>0</v>
      </c>
      <c r="O13" s="225"/>
      <c r="P13" s="224">
        <f>LICITANTE!R85/6</f>
        <v>0</v>
      </c>
      <c r="Q13" s="225"/>
    </row>
    <row r="14" spans="2:17" x14ac:dyDescent="0.3">
      <c r="B14" s="226" t="s">
        <v>27</v>
      </c>
      <c r="C14" s="227"/>
      <c r="D14" s="227"/>
      <c r="E14" s="228"/>
      <c r="F14" s="75"/>
      <c r="G14" s="76"/>
      <c r="H14" s="75"/>
      <c r="I14" s="76"/>
      <c r="J14" s="75"/>
      <c r="K14" s="76"/>
      <c r="L14" s="75"/>
      <c r="M14" s="76"/>
      <c r="N14" s="75"/>
      <c r="O14" s="76"/>
      <c r="P14" s="75"/>
      <c r="Q14" s="80"/>
    </row>
    <row r="15" spans="2:17" ht="13.5" thickBot="1" x14ac:dyDescent="0.35">
      <c r="B15" s="229"/>
      <c r="C15" s="230"/>
      <c r="D15" s="230"/>
      <c r="E15" s="231"/>
      <c r="F15" s="232">
        <v>0</v>
      </c>
      <c r="G15" s="233"/>
      <c r="H15" s="232">
        <v>0</v>
      </c>
      <c r="I15" s="233"/>
      <c r="J15" s="232">
        <v>0</v>
      </c>
      <c r="K15" s="233"/>
      <c r="L15" s="232">
        <v>0</v>
      </c>
      <c r="M15" s="233"/>
      <c r="N15" s="232">
        <v>0</v>
      </c>
      <c r="O15" s="233"/>
      <c r="P15" s="232">
        <f>LICITANTE!R93</f>
        <v>0</v>
      </c>
      <c r="Q15" s="234"/>
    </row>
    <row r="16" spans="2:17" x14ac:dyDescent="0.3">
      <c r="B16" s="220" t="s">
        <v>29</v>
      </c>
      <c r="C16" s="221"/>
      <c r="D16" s="221"/>
      <c r="E16" s="221"/>
      <c r="F16" s="75"/>
      <c r="G16" s="81"/>
      <c r="H16" s="82"/>
      <c r="I16" s="81"/>
      <c r="J16" s="82"/>
      <c r="K16" s="81"/>
      <c r="L16" s="82"/>
      <c r="M16" s="81"/>
      <c r="N16" s="82"/>
      <c r="O16" s="81"/>
      <c r="P16" s="82"/>
      <c r="Q16" s="83"/>
    </row>
    <row r="17" spans="2:17" ht="13.5" thickBot="1" x14ac:dyDescent="0.35">
      <c r="B17" s="222"/>
      <c r="C17" s="223"/>
      <c r="D17" s="223"/>
      <c r="E17" s="223"/>
      <c r="F17" s="208">
        <v>0</v>
      </c>
      <c r="G17" s="209"/>
      <c r="H17" s="208">
        <v>0</v>
      </c>
      <c r="I17" s="209"/>
      <c r="J17" s="208">
        <v>0</v>
      </c>
      <c r="K17" s="209"/>
      <c r="L17" s="208">
        <v>0</v>
      </c>
      <c r="M17" s="209"/>
      <c r="N17" s="208">
        <v>0</v>
      </c>
      <c r="O17" s="209"/>
      <c r="P17" s="208">
        <f>LICITANTE!R100</f>
        <v>0</v>
      </c>
      <c r="Q17" s="209"/>
    </row>
    <row r="18" spans="2:17" x14ac:dyDescent="0.3">
      <c r="B18" s="210" t="s">
        <v>113</v>
      </c>
      <c r="C18" s="211"/>
      <c r="D18" s="211"/>
      <c r="E18" s="212"/>
      <c r="F18" s="213">
        <f>SUM(F9:G15)</f>
        <v>0</v>
      </c>
      <c r="G18" s="214"/>
      <c r="H18" s="213">
        <f>SUM(H9:I15)</f>
        <v>0</v>
      </c>
      <c r="I18" s="217"/>
      <c r="J18" s="213">
        <f>SUM(J9:K15)</f>
        <v>0</v>
      </c>
      <c r="K18" s="217"/>
      <c r="L18" s="213">
        <f>SUM(L9:M15)</f>
        <v>0</v>
      </c>
      <c r="M18" s="217"/>
      <c r="N18" s="213">
        <f>SUM(N9:O15)</f>
        <v>0</v>
      </c>
      <c r="O18" s="217"/>
      <c r="P18" s="213">
        <f>SUM(P9:Q17)</f>
        <v>0</v>
      </c>
      <c r="Q18" s="217"/>
    </row>
    <row r="19" spans="2:17" ht="13.5" thickBot="1" x14ac:dyDescent="0.35">
      <c r="B19" s="202"/>
      <c r="C19" s="203"/>
      <c r="D19" s="203"/>
      <c r="E19" s="204"/>
      <c r="F19" s="215"/>
      <c r="G19" s="216"/>
      <c r="H19" s="218"/>
      <c r="I19" s="219"/>
      <c r="J19" s="218"/>
      <c r="K19" s="219"/>
      <c r="L19" s="218"/>
      <c r="M19" s="219"/>
      <c r="N19" s="218"/>
      <c r="O19" s="219"/>
      <c r="P19" s="218"/>
      <c r="Q19" s="219"/>
    </row>
    <row r="20" spans="2:17" x14ac:dyDescent="0.3">
      <c r="B20" s="199" t="s">
        <v>114</v>
      </c>
      <c r="C20" s="200"/>
      <c r="D20" s="200"/>
      <c r="E20" s="201"/>
      <c r="F20" s="195">
        <f>F18</f>
        <v>0</v>
      </c>
      <c r="G20" s="196"/>
      <c r="H20" s="195">
        <f>F20+H18</f>
        <v>0</v>
      </c>
      <c r="I20" s="205"/>
      <c r="J20" s="195">
        <f>J18+H20</f>
        <v>0</v>
      </c>
      <c r="K20" s="196"/>
      <c r="L20" s="195">
        <f>L18+J20</f>
        <v>0</v>
      </c>
      <c r="M20" s="196"/>
      <c r="N20" s="195">
        <f>N18+L20</f>
        <v>0</v>
      </c>
      <c r="O20" s="196"/>
      <c r="P20" s="195">
        <f>P18+N20</f>
        <v>0</v>
      </c>
      <c r="Q20" s="196"/>
    </row>
    <row r="21" spans="2:17" ht="13.5" thickBot="1" x14ac:dyDescent="0.35">
      <c r="B21" s="202"/>
      <c r="C21" s="203"/>
      <c r="D21" s="203"/>
      <c r="E21" s="204"/>
      <c r="F21" s="197"/>
      <c r="G21" s="198"/>
      <c r="H21" s="206"/>
      <c r="I21" s="207"/>
      <c r="J21" s="197"/>
      <c r="K21" s="198"/>
      <c r="L21" s="197"/>
      <c r="M21" s="198"/>
      <c r="N21" s="197"/>
      <c r="O21" s="198"/>
      <c r="P21" s="197"/>
      <c r="Q21" s="198"/>
    </row>
  </sheetData>
  <mergeCells count="57">
    <mergeCell ref="B2:Q2"/>
    <mergeCell ref="B4:Q5"/>
    <mergeCell ref="B7:E7"/>
    <mergeCell ref="B8:E9"/>
    <mergeCell ref="F8:G8"/>
    <mergeCell ref="F9:G9"/>
    <mergeCell ref="H9:I9"/>
    <mergeCell ref="J9:K9"/>
    <mergeCell ref="L9:M9"/>
    <mergeCell ref="N9:O9"/>
    <mergeCell ref="P9:Q9"/>
    <mergeCell ref="B10:E11"/>
    <mergeCell ref="H10:I10"/>
    <mergeCell ref="J10:K10"/>
    <mergeCell ref="F11:G11"/>
    <mergeCell ref="H11:I11"/>
    <mergeCell ref="J11:K11"/>
    <mergeCell ref="L11:M11"/>
    <mergeCell ref="N11:O11"/>
    <mergeCell ref="P11:Q11"/>
    <mergeCell ref="P13:Q13"/>
    <mergeCell ref="B14:E15"/>
    <mergeCell ref="F15:G15"/>
    <mergeCell ref="H15:I15"/>
    <mergeCell ref="J15:K15"/>
    <mergeCell ref="L15:M15"/>
    <mergeCell ref="N15:O15"/>
    <mergeCell ref="P15:Q15"/>
    <mergeCell ref="B12:E13"/>
    <mergeCell ref="L12:M12"/>
    <mergeCell ref="N12:O12"/>
    <mergeCell ref="F13:G13"/>
    <mergeCell ref="H13:I13"/>
    <mergeCell ref="J13:K13"/>
    <mergeCell ref="L13:M13"/>
    <mergeCell ref="N13:O13"/>
    <mergeCell ref="P17:Q17"/>
    <mergeCell ref="B18:E19"/>
    <mergeCell ref="F18:G19"/>
    <mergeCell ref="H18:I19"/>
    <mergeCell ref="J18:K19"/>
    <mergeCell ref="L18:M19"/>
    <mergeCell ref="N18:O19"/>
    <mergeCell ref="P18:Q19"/>
    <mergeCell ref="B16:E17"/>
    <mergeCell ref="F17:G17"/>
    <mergeCell ref="H17:I17"/>
    <mergeCell ref="J17:K17"/>
    <mergeCell ref="L17:M17"/>
    <mergeCell ref="N17:O17"/>
    <mergeCell ref="P20:Q21"/>
    <mergeCell ref="B20:E21"/>
    <mergeCell ref="F20:G21"/>
    <mergeCell ref="H20:I21"/>
    <mergeCell ref="J20:K21"/>
    <mergeCell ref="L20:M21"/>
    <mergeCell ref="N20:O2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LICITANTE</vt:lpstr>
      <vt:lpstr>CRONOGRAMA</vt:lpstr>
    </vt:vector>
  </TitlesOfParts>
  <Company>Receita Federal do Brasil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Vagner Renato Avalos de Paulo</dc:creator>
  <cp:lastModifiedBy>Vagner Renato Avalos de Paulo</cp:lastModifiedBy>
  <dcterms:created xsi:type="dcterms:W3CDTF">2025-10-23T14:49:24Z</dcterms:created>
  <dcterms:modified xsi:type="dcterms:W3CDTF">2025-10-24T20:20:20Z</dcterms:modified>
</cp:coreProperties>
</file>